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brianshin-cube/Downloads/untitled folder 2/"/>
    </mc:Choice>
  </mc:AlternateContent>
  <xr:revisionPtr revIDLastSave="0" documentId="13_ncr:1_{BA6C0788-4492-4B40-94AC-E4F58E9627BF}" xr6:coauthVersionLast="47" xr6:coauthVersionMax="47" xr10:uidLastSave="{00000000-0000-0000-0000-000000000000}"/>
  <bookViews>
    <workbookView xWindow="-33240" yWindow="3760" windowWidth="28800" windowHeight="15480" tabRatio="860" xr2:uid="{6E4FCCF3-B418-E546-A360-DF675B7A4419}"/>
  </bookViews>
  <sheets>
    <sheet name="About" sheetId="50" r:id="rId1"/>
    <sheet name="Department Variances" sheetId="17" r:id="rId2"/>
    <sheet name="Department Variances  - Cube" sheetId="51" r:id="rId3"/>
    <sheet name="Op Ex Var" sheetId="34" r:id="rId4"/>
    <sheet name="Op Ex Var -  Cube" sheetId="52" r:id="rId5"/>
    <sheet name="Visuals" sheetId="37" r:id="rId6"/>
    <sheet name="Visuals - Cube" sheetId="53" r:id="rId7"/>
    <sheet name="Steps" sheetId="16" r:id="rId8"/>
    <sheet name="Steps - Cube" sheetId="54" r:id="rId9"/>
    <sheet name="OpEx Plan" sheetId="13" r:id="rId10"/>
    <sheet name="OpEx Plan - Cube" sheetId="55" r:id="rId11"/>
    <sheet name="1. Headcount" sheetId="29" r:id="rId12"/>
    <sheet name="1. Headcount - Cube" sheetId="56" r:id="rId13"/>
    <sheet name="2. Sales &amp; Marketing" sheetId="48" r:id="rId14"/>
    <sheet name="2. Sales &amp; Marketing - Cube" sheetId="57" r:id="rId15"/>
    <sheet name="3. T&amp;E" sheetId="14" r:id="rId16"/>
    <sheet name="3. T&amp;E - Cube" sheetId="58" r:id="rId17"/>
    <sheet name="Budget Drivers" sheetId="4" r:id="rId18"/>
  </sheets>
  <externalReferences>
    <externalReference r:id="rId19"/>
  </externalReferences>
  <definedNames>
    <definedName name="_xlnm._FilterDatabase" localSheetId="11" hidden="1">'1. Headcount'!$A$16:$CW$27</definedName>
    <definedName name="_xlnm._FilterDatabase" localSheetId="12" hidden="1">'1. Headcount - Cube'!$A$16:$CW$27</definedName>
    <definedName name="_xlchart.v5.0" hidden="1">'Op Ex Var'!$C$66:$C$72</definedName>
    <definedName name="_xlchart.v5.1" hidden="1">'Op Ex Var'!$D$66:$D$72</definedName>
    <definedName name="_xlchart.v5.2" hidden="1">'Op Ex Var'!$C$66:$C$72</definedName>
    <definedName name="_xlchart.v5.3" hidden="1">'Op Ex Var'!$D$66:$D$72</definedName>
    <definedName name="AssetTypes">'Budget Drivers'!$S$10:$S$16</definedName>
    <definedName name="Cube_Attributes_R012dcc07_c298_4a18_96b4_afed50064d51" localSheetId="15">'3. T&amp;E'!$H$8:$N$8</definedName>
    <definedName name="Cube_Attributes_R012dcc07_c298_4a18_96b4_afed50064d51" localSheetId="16">'3. T&amp;E - Cube'!$H$8:$N$8</definedName>
    <definedName name="Cube_Attributes_R3b3944ee_4abc_4a05_9cbd_0e87e140dbfb" localSheetId="15">'3. T&amp;E'!$H$8:$N$8</definedName>
    <definedName name="Cube_Attributes_R3b3944ee_4abc_4a05_9cbd_0e87e140dbfb" localSheetId="16">'3. T&amp;E - Cube'!$H$8:$N$8</definedName>
    <definedName name="Cube_Attributes_R7317fa1f_80ad_4552_9b48_b7b2241f52c9" localSheetId="11">'1. Headcount'!$L$16:$V$16</definedName>
    <definedName name="Cube_Attributes_R7317fa1f_80ad_4552_9b48_b7b2241f52c9" localSheetId="12">'1. Headcount - Cube'!$L$16:$V$16</definedName>
    <definedName name="Cube_Attributes_R7e9f63fd_09d6_45b1_994d_918129219322" localSheetId="15">'3. T&amp;E'!$H$8:$N$8</definedName>
    <definedName name="Cube_Attributes_R7e9f63fd_09d6_45b1_994d_918129219322" localSheetId="16">'3. T&amp;E - Cube'!$H$8:$N$8</definedName>
    <definedName name="Cube_Attributes_R85480c51_4e53_418c_9d84_4efcfc8c4bb1" localSheetId="15">'3. T&amp;E'!$H$8:$N$8</definedName>
    <definedName name="Cube_Attributes_R85480c51_4e53_418c_9d84_4efcfc8c4bb1" localSheetId="16">'3. T&amp;E - Cube'!$H$8:$N$8</definedName>
    <definedName name="Cube_Attributes_R96cef529_a949_482b_970f_65c850b036e4" localSheetId="11">'1. Headcount'!$L$16:$V$16</definedName>
    <definedName name="Cube_Attributes_R96cef529_a949_482b_970f_65c850b036e4" localSheetId="12">'1. Headcount - Cube'!$L$16:$V$16</definedName>
    <definedName name="Cube_Attributes_Re57c70d3_b9c4_48cf_92b9_a99d75c9a590" localSheetId="11">'1. Headcount'!$L$16:$U$16</definedName>
    <definedName name="Cube_Attributes_Re57c70d3_b9c4_48cf_92b9_a99d75c9a590" localSheetId="12">'1. Headcount - Cube'!$L$16:$U$16</definedName>
    <definedName name="Cube_Columns_R012dcc07_c298_4a18_96b4_afed50064d51" localSheetId="15">'3. T&amp;E'!$P$7:$AB$8</definedName>
    <definedName name="Cube_Columns_R012dcc07_c298_4a18_96b4_afed50064d51" localSheetId="16">'3. T&amp;E - Cube'!$P$7:$AB$8</definedName>
    <definedName name="Cube_Columns_R0764e5e7_8260_443f_9a7f_16ab93b9b737" localSheetId="3">'Op Ex Var'!$E$10:$I$11</definedName>
    <definedName name="Cube_Columns_R0764e5e7_8260_443f_9a7f_16ab93b9b737" localSheetId="4">'Op Ex Var -  Cube'!$E$10:$I$11</definedName>
    <definedName name="Cube_Columns_R0764e5e7_8260_443f_9a7f_16ab93b9b737" localSheetId="5">Visuals!#REF!</definedName>
    <definedName name="Cube_Columns_R0764e5e7_8260_443f_9a7f_16ab93b9b737" localSheetId="6">'Visuals - Cube'!#REF!</definedName>
    <definedName name="Cube_Columns_R0a7d8ac2_c567_496d_8e19_1dee319a5a78" localSheetId="3">'Op Ex Var'!$E$10:$F$11</definedName>
    <definedName name="Cube_Columns_R0a7d8ac2_c567_496d_8e19_1dee319a5a78" localSheetId="4">'Op Ex Var -  Cube'!$E$10:$F$11</definedName>
    <definedName name="Cube_Columns_R0a7d8ac2_c567_496d_8e19_1dee319a5a78" localSheetId="5">Visuals!#REF!</definedName>
    <definedName name="Cube_Columns_R0a7d8ac2_c567_496d_8e19_1dee319a5a78" localSheetId="6">'Visuals - Cube'!#REF!</definedName>
    <definedName name="Cube_Columns_R0d40d3de_7229_43ba_bb86_49a7e09cedd6" localSheetId="7">Steps!$G$22:$G$23</definedName>
    <definedName name="Cube_Columns_R0d40d3de_7229_43ba_bb86_49a7e09cedd6" localSheetId="8">'Steps - Cube'!$G$22:$G$26</definedName>
    <definedName name="Cube_Columns_R0f79ad0f_515a_4167_a266_7f4e37137a18" localSheetId="3">'Op Ex Var'!$E$10:$I$11</definedName>
    <definedName name="Cube_Columns_R0f79ad0f_515a_4167_a266_7f4e37137a18" localSheetId="4">'Op Ex Var -  Cube'!$E$10:$I$11</definedName>
    <definedName name="Cube_Columns_R0f79ad0f_515a_4167_a266_7f4e37137a18" localSheetId="5">Visuals!#REF!</definedName>
    <definedName name="Cube_Columns_R0f79ad0f_515a_4167_a266_7f4e37137a18" localSheetId="6">'Visuals - Cube'!#REF!</definedName>
    <definedName name="Cube_Columns_R112045d0_dba0_4885_a257_fcc2ccbbf17b" localSheetId="3">'Op Ex Var'!$E$10:$F$11</definedName>
    <definedName name="Cube_Columns_R112045d0_dba0_4885_a257_fcc2ccbbf17b" localSheetId="4">'Op Ex Var -  Cube'!$E$10:$F$11</definedName>
    <definedName name="Cube_Columns_R112045d0_dba0_4885_a257_fcc2ccbbf17b" localSheetId="5">Visuals!#REF!</definedName>
    <definedName name="Cube_Columns_R112045d0_dba0_4885_a257_fcc2ccbbf17b" localSheetId="6">'Visuals - Cube'!#REF!</definedName>
    <definedName name="Cube_Columns_R1577162e_5e8f_4534_ab15_0e370643df0e" localSheetId="3">'Op Ex Var'!$E$10:$F$11</definedName>
    <definedName name="Cube_Columns_R1577162e_5e8f_4534_ab15_0e370643df0e" localSheetId="4">'Op Ex Var -  Cube'!$E$10:$F$11</definedName>
    <definedName name="Cube_Columns_R1577162e_5e8f_4534_ab15_0e370643df0e" localSheetId="5">Visuals!#REF!</definedName>
    <definedName name="Cube_Columns_R1577162e_5e8f_4534_ab15_0e370643df0e" localSheetId="6">'Visuals - Cube'!#REF!</definedName>
    <definedName name="Cube_Columns_R20f6ee6a_0316_45c5_840a_5faabec2cac1" localSheetId="9">'OpEx Plan'!$J$11:$AI$13</definedName>
    <definedName name="Cube_Columns_R20f6ee6a_0316_45c5_840a_5faabec2cac1" localSheetId="10">'OpEx Plan - Cube'!$J$11:$AI$13</definedName>
    <definedName name="Cube_Columns_R27d8fab1_5227_4eca_bfe4_4ef3e33f99fb" localSheetId="9">'OpEx Plan'!$J$11:$AH$14</definedName>
    <definedName name="Cube_Columns_R27d8fab1_5227_4eca_bfe4_4ef3e33f99fb" localSheetId="10">'OpEx Plan - Cube'!$J$11:$AH$14</definedName>
    <definedName name="Cube_Columns_R287ec7a6_462c_43f3_a8a1_a678931a8797" localSheetId="9">'OpEx Plan'!$J$11:$AI$12</definedName>
    <definedName name="Cube_Columns_R287ec7a6_462c_43f3_a8a1_a678931a8797" localSheetId="10">'OpEx Plan - Cube'!$J$11:$AI$12</definedName>
    <definedName name="Cube_Columns_R3b3944ee_4abc_4a05_9cbd_0e87e140dbfb" localSheetId="15">'3. T&amp;E'!$P$7:$AA$8</definedName>
    <definedName name="Cube_Columns_R3b3944ee_4abc_4a05_9cbd_0e87e140dbfb" localSheetId="16">'3. T&amp;E - Cube'!$P$7:$AA$8</definedName>
    <definedName name="Cube_Columns_R3dd1f851_7d60_43f3_af40_0e463c5aea5f" localSheetId="1">'Department Variances'!$I$11:$Q$13</definedName>
    <definedName name="Cube_Columns_R3dd1f851_7d60_43f3_af40_0e463c5aea5f" localSheetId="2">'Department Variances  - Cube'!$I$11:$Q$13</definedName>
    <definedName name="Cube_Columns_R4ff4ace6_586c_4e83_b70d_eae343053bb7" localSheetId="7">Steps!$G$22:$G$23</definedName>
    <definedName name="Cube_Columns_R4ff4ace6_586c_4e83_b70d_eae343053bb7" localSheetId="8">'Steps - Cube'!$G$22:$G$26</definedName>
    <definedName name="Cube_Columns_R57382baa_6f1c_4454_865d_348d15f85f7c" localSheetId="7">Steps!#REF!</definedName>
    <definedName name="Cube_Columns_R57382baa_6f1c_4454_865d_348d15f85f7c" localSheetId="8">'Steps - Cube'!$G$25:$G$26</definedName>
    <definedName name="Cube_Columns_R7317fa1f_80ad_4552_9b48_b7b2241f52c9" localSheetId="11">'1. Headcount'!$Z$15:$CW$16</definedName>
    <definedName name="Cube_Columns_R7317fa1f_80ad_4552_9b48_b7b2241f52c9" localSheetId="12">'1. Headcount - Cube'!$Z$15:$CW$16</definedName>
    <definedName name="Cube_Columns_R7740d1e9_1056_4ddd_900b_8a08c5675372" localSheetId="1">'Department Variances'!$I$11:$J$12</definedName>
    <definedName name="Cube_Columns_R7740d1e9_1056_4ddd_900b_8a08c5675372" localSheetId="2">'Department Variances  - Cube'!$I$11:$J$12</definedName>
    <definedName name="Cube_Columns_R7e9f63fd_09d6_45b1_994d_918129219322" localSheetId="15">'3. T&amp;E'!$P$7:$AA$8</definedName>
    <definedName name="Cube_Columns_R7e9f63fd_09d6_45b1_994d_918129219322" localSheetId="16">'3. T&amp;E - Cube'!$P$7:$AA$8</definedName>
    <definedName name="Cube_Columns_R85480c51_4e53_418c_9d84_4efcfc8c4bb1" localSheetId="15">'3. T&amp;E'!$P$7:$AA$8</definedName>
    <definedName name="Cube_Columns_R85480c51_4e53_418c_9d84_4efcfc8c4bb1" localSheetId="16">'3. T&amp;E - Cube'!$P$7:$AA$8</definedName>
    <definedName name="Cube_Columns_R8e8757c1_b63a_4f0b_b734_396fb363df81" localSheetId="11">'1. Headcount'!$Z$15:$CW$16</definedName>
    <definedName name="Cube_Columns_R8e8757c1_b63a_4f0b_b734_396fb363df81" localSheetId="12">'1. Headcount - Cube'!$Z$15:$CW$16</definedName>
    <definedName name="Cube_Columns_R927f2a8c_2fde_48f7_bf2a_cec8ddce87f7" localSheetId="11">'1. Headcount'!$Z$15:$CW$16</definedName>
    <definedName name="Cube_Columns_R927f2a8c_2fde_48f7_bf2a_cec8ddce87f7" localSheetId="12">'1. Headcount - Cube'!$Z$15:$CW$16</definedName>
    <definedName name="Cube_Columns_R96cef529_a949_482b_970f_65c850b036e4" localSheetId="11">'1. Headcount'!$Z$15:$CW$16</definedName>
    <definedName name="Cube_Columns_R96cef529_a949_482b_970f_65c850b036e4" localSheetId="12">'1. Headcount - Cube'!$Z$15:$CW$16</definedName>
    <definedName name="Cube_Columns_Rabfbdfcc_062e_4278_a748_d47626e17348" localSheetId="7">Steps!$G$22:$G$23</definedName>
    <definedName name="Cube_Columns_Rabfbdfcc_062e_4278_a748_d47626e17348" localSheetId="8">'Steps - Cube'!$G$22:$G$26</definedName>
    <definedName name="Cube_Columns_Rb7f1545d_ff06_4bfa_8874_4ab1cf393da9" localSheetId="1">'Department Variances'!$I$11:$J$12</definedName>
    <definedName name="Cube_Columns_Rb7f1545d_ff06_4bfa_8874_4ab1cf393da9" localSheetId="2">'Department Variances  - Cube'!$I$11:$J$12</definedName>
    <definedName name="Cube_Columns_Rd29703e7_9d17_4d45_bf55_026edfb1f7e5" localSheetId="3">'Op Ex Var'!$E$10:$I$11</definedName>
    <definedName name="Cube_Columns_Rd29703e7_9d17_4d45_bf55_026edfb1f7e5" localSheetId="4">'Op Ex Var -  Cube'!$E$10:$I$11</definedName>
    <definedName name="Cube_Columns_Rd29703e7_9d17_4d45_bf55_026edfb1f7e5" localSheetId="5">Visuals!#REF!</definedName>
    <definedName name="Cube_Columns_Rd29703e7_9d17_4d45_bf55_026edfb1f7e5" localSheetId="6">'Visuals - Cube'!#REF!</definedName>
    <definedName name="Cube_Columns_Rd4aa4285_1f1d_4d8c_a3e8_47ae6f8afb88" localSheetId="1">'Department Variances'!$I$11:$J$13</definedName>
    <definedName name="Cube_Columns_Rd4aa4285_1f1d_4d8c_a3e8_47ae6f8afb88" localSheetId="2">'Department Variances  - Cube'!$I$11:$J$13</definedName>
    <definedName name="Cube_Columns_Re0f11820_44f2_4ca0_bc63_9d93e370c2ce" localSheetId="1">'Department Variances'!$I$11:$Q$13</definedName>
    <definedName name="Cube_Columns_Re0f11820_44f2_4ca0_bc63_9d93e370c2ce" localSheetId="2">'Department Variances  - Cube'!$I$11:$Q$13</definedName>
    <definedName name="Cube_Columns_Re25e7f00_b56d_4895_875c_c3bc008ac0da" localSheetId="9">'OpEx Plan'!$J$11:$AG$12</definedName>
    <definedName name="Cube_Columns_Re25e7f00_b56d_4895_875c_c3bc008ac0da" localSheetId="10">'OpEx Plan - Cube'!$J$11:$AG$12</definedName>
    <definedName name="Cube_Columns_Re57c70d3_b9c4_48cf_92b9_a99d75c9a590" localSheetId="11">'1. Headcount'!$Z$15:$CW$16</definedName>
    <definedName name="Cube_Columns_Re57c70d3_b9c4_48cf_92b9_a99d75c9a590" localSheetId="12">'1. Headcount - Cube'!$Z$15:$CW$16</definedName>
    <definedName name="Cube_Columns_Rf2a45065_746d_494b_a4c2_89e2c9aa9053" localSheetId="9">'OpEx Plan'!$J$11:$AI$13</definedName>
    <definedName name="Cube_Columns_Rf2a45065_746d_494b_a4c2_89e2c9aa9053" localSheetId="10">'OpEx Plan - Cube'!$J$11:$AI$13</definedName>
    <definedName name="Cube_Overall_R012dcc07_c298_4a18_96b4_afed50064d51" localSheetId="15">'3. T&amp;E'!$A$7:$AB$13</definedName>
    <definedName name="Cube_Overall_R012dcc07_c298_4a18_96b4_afed50064d51" localSheetId="16">'3. T&amp;E - Cube'!$A$7:$AB$13</definedName>
    <definedName name="Cube_Overall_R0764e5e7_8260_443f_9a7f_16ab93b9b737" localSheetId="3">'Op Ex Var'!$C$10:$I$29</definedName>
    <definedName name="Cube_Overall_R0764e5e7_8260_443f_9a7f_16ab93b9b737" localSheetId="4">'Op Ex Var -  Cube'!$C$10:$I$29</definedName>
    <definedName name="Cube_Overall_R0764e5e7_8260_443f_9a7f_16ab93b9b737" localSheetId="5">Visuals!#REF!</definedName>
    <definedName name="Cube_Overall_R0764e5e7_8260_443f_9a7f_16ab93b9b737" localSheetId="6">'Visuals - Cube'!#REF!</definedName>
    <definedName name="Cube_Overall_R0a7d8ac2_c567_496d_8e19_1dee319a5a78" localSheetId="3">'Op Ex Var'!$C$10:$F$29</definedName>
    <definedName name="Cube_Overall_R0a7d8ac2_c567_496d_8e19_1dee319a5a78" localSheetId="4">'Op Ex Var -  Cube'!$C$10:$F$29</definedName>
    <definedName name="Cube_Overall_R0a7d8ac2_c567_496d_8e19_1dee319a5a78" localSheetId="5">Visuals!#REF!</definedName>
    <definedName name="Cube_Overall_R0a7d8ac2_c567_496d_8e19_1dee319a5a78" localSheetId="6">'Visuals - Cube'!#REF!</definedName>
    <definedName name="Cube_Overall_R0d40d3de_7229_43ba_bb86_49a7e09cedd6" localSheetId="7">Steps!$B$22:$G$23</definedName>
    <definedName name="Cube_Overall_R0d40d3de_7229_43ba_bb86_49a7e09cedd6" localSheetId="8">'Steps - Cube'!$B$22:$G$27</definedName>
    <definedName name="Cube_Overall_R0f79ad0f_515a_4167_a266_7f4e37137a18" localSheetId="3">'Op Ex Var'!$C$10:$I$29</definedName>
    <definedName name="Cube_Overall_R0f79ad0f_515a_4167_a266_7f4e37137a18" localSheetId="4">'Op Ex Var -  Cube'!$C$10:$I$29</definedName>
    <definedName name="Cube_Overall_R0f79ad0f_515a_4167_a266_7f4e37137a18" localSheetId="5">Visuals!#REF!</definedName>
    <definedName name="Cube_Overall_R0f79ad0f_515a_4167_a266_7f4e37137a18" localSheetId="6">'Visuals - Cube'!#REF!</definedName>
    <definedName name="Cube_Overall_R112045d0_dba0_4885_a257_fcc2ccbbf17b" localSheetId="3">'Op Ex Var'!$C$10:$F$29</definedName>
    <definedName name="Cube_Overall_R112045d0_dba0_4885_a257_fcc2ccbbf17b" localSheetId="4">'Op Ex Var -  Cube'!$C$10:$F$29</definedName>
    <definedName name="Cube_Overall_R112045d0_dba0_4885_a257_fcc2ccbbf17b" localSheetId="5">Visuals!#REF!</definedName>
    <definedName name="Cube_Overall_R112045d0_dba0_4885_a257_fcc2ccbbf17b" localSheetId="6">'Visuals - Cube'!#REF!</definedName>
    <definedName name="Cube_Overall_R1577162e_5e8f_4534_ab15_0e370643df0e" localSheetId="3">'Op Ex Var'!$C$10:$F$29</definedName>
    <definedName name="Cube_Overall_R1577162e_5e8f_4534_ab15_0e370643df0e" localSheetId="4">'Op Ex Var -  Cube'!$C$10:$F$29</definedName>
    <definedName name="Cube_Overall_R1577162e_5e8f_4534_ab15_0e370643df0e" localSheetId="5">Visuals!#REF!</definedName>
    <definedName name="Cube_Overall_R1577162e_5e8f_4534_ab15_0e370643df0e" localSheetId="6">'Visuals - Cube'!#REF!</definedName>
    <definedName name="Cube_Overall_R20f6ee6a_0316_45c5_840a_5faabec2cac1" localSheetId="9">'OpEx Plan'!$B$11:$AI$26</definedName>
    <definedName name="Cube_Overall_R20f6ee6a_0316_45c5_840a_5faabec2cac1" localSheetId="10">'OpEx Plan - Cube'!$B$11:$AI$26</definedName>
    <definedName name="Cube_Overall_R27d8fab1_5227_4eca_bfe4_4ef3e33f99fb" localSheetId="9">'OpEx Plan'!$B$11:$AH$26</definedName>
    <definedName name="Cube_Overall_R27d8fab1_5227_4eca_bfe4_4ef3e33f99fb" localSheetId="10">'OpEx Plan - Cube'!$B$11:$AH$26</definedName>
    <definedName name="Cube_Overall_R287ec7a6_462c_43f3_a8a1_a678931a8797" localSheetId="9">'OpEx Plan'!$B$11:$AJ$26</definedName>
    <definedName name="Cube_Overall_R287ec7a6_462c_43f3_a8a1_a678931a8797" localSheetId="10">'OpEx Plan - Cube'!$B$11:$AJ$26</definedName>
    <definedName name="Cube_Overall_R3b3944ee_4abc_4a05_9cbd_0e87e140dbfb" localSheetId="15">'3. T&amp;E'!$A$7:$AA$15</definedName>
    <definedName name="Cube_Overall_R3b3944ee_4abc_4a05_9cbd_0e87e140dbfb" localSheetId="16">'3. T&amp;E - Cube'!$A$7:$AA$15</definedName>
    <definedName name="Cube_Overall_R3dd1f851_7d60_43f3_af40_0e463c5aea5f" localSheetId="1">'Department Variances'!$C$11:$Q$32</definedName>
    <definedName name="Cube_Overall_R3dd1f851_7d60_43f3_af40_0e463c5aea5f" localSheetId="2">'Department Variances  - Cube'!$C$11:$Q$32</definedName>
    <definedName name="Cube_Overall_R4ff4ace6_586c_4e83_b70d_eae343053bb7" localSheetId="7">Steps!$B$22:$G$23</definedName>
    <definedName name="Cube_Overall_R4ff4ace6_586c_4e83_b70d_eae343053bb7" localSheetId="8">'Steps - Cube'!$B$22:$G$27</definedName>
    <definedName name="Cube_Overall_R57382baa_6f1c_4454_865d_348d15f85f7c" localSheetId="7">Steps!$B$22:$G$23</definedName>
    <definedName name="Cube_Overall_R57382baa_6f1c_4454_865d_348d15f85f7c" localSheetId="8">'Steps - Cube'!$B$22:$G$27</definedName>
    <definedName name="Cube_Overall_R7317fa1f_80ad_4552_9b48_b7b2241f52c9" localSheetId="11">'1. Headcount'!$F$15:$CW$27</definedName>
    <definedName name="Cube_Overall_R7317fa1f_80ad_4552_9b48_b7b2241f52c9" localSheetId="12">'1. Headcount - Cube'!$F$15:$CW$27</definedName>
    <definedName name="Cube_Overall_R7740d1e9_1056_4ddd_900b_8a08c5675372" localSheetId="1">'Department Variances'!$C$11:$J$32</definedName>
    <definedName name="Cube_Overall_R7740d1e9_1056_4ddd_900b_8a08c5675372" localSheetId="2">'Department Variances  - Cube'!$C$11:$J$32</definedName>
    <definedName name="Cube_Overall_R7e9f63fd_09d6_45b1_994d_918129219322" localSheetId="15">'3. T&amp;E'!$A$7:$AA$13</definedName>
    <definedName name="Cube_Overall_R7e9f63fd_09d6_45b1_994d_918129219322" localSheetId="16">'3. T&amp;E - Cube'!$A$7:$AA$13</definedName>
    <definedName name="Cube_Overall_R85480c51_4e53_418c_9d84_4efcfc8c4bb1" localSheetId="15">'3. T&amp;E'!$A$7:$AA$17</definedName>
    <definedName name="Cube_Overall_R85480c51_4e53_418c_9d84_4efcfc8c4bb1" localSheetId="16">'3. T&amp;E - Cube'!$A$7:$AA$17</definedName>
    <definedName name="Cube_Overall_R8e8757c1_b63a_4f0b_b734_396fb363df81" localSheetId="11">'1. Headcount'!$F$15:$CW$27</definedName>
    <definedName name="Cube_Overall_R8e8757c1_b63a_4f0b_b734_396fb363df81" localSheetId="12">'1. Headcount - Cube'!$F$15:$CW$27</definedName>
    <definedName name="Cube_Overall_R927f2a8c_2fde_48f7_bf2a_cec8ddce87f7" localSheetId="11">'1. Headcount'!$D$15:$CW$34</definedName>
    <definedName name="Cube_Overall_R927f2a8c_2fde_48f7_bf2a_cec8ddce87f7" localSheetId="12">'1. Headcount - Cube'!$D$15:$CW$34</definedName>
    <definedName name="Cube_Overall_R96cef529_a949_482b_970f_65c850b036e4" localSheetId="11">'1. Headcount'!$F$15:$CW$27</definedName>
    <definedName name="Cube_Overall_R96cef529_a949_482b_970f_65c850b036e4" localSheetId="12">'1. Headcount - Cube'!$F$15:$CW$27</definedName>
    <definedName name="Cube_Overall_Rabfbdfcc_062e_4278_a748_d47626e17348" localSheetId="7">Steps!$B$22:$G$23</definedName>
    <definedName name="Cube_Overall_Rabfbdfcc_062e_4278_a748_d47626e17348" localSheetId="8">'Steps - Cube'!$B$22:$G$27</definedName>
    <definedName name="Cube_Overall_Rb7f1545d_ff06_4bfa_8874_4ab1cf393da9" localSheetId="1">'Department Variances'!$C$11:$M$32</definedName>
    <definedName name="Cube_Overall_Rb7f1545d_ff06_4bfa_8874_4ab1cf393da9" localSheetId="2">'Department Variances  - Cube'!$C$11:$M$32</definedName>
    <definedName name="Cube_Overall_Rd29703e7_9d17_4d45_bf55_026edfb1f7e5" localSheetId="3">'Op Ex Var'!$C$10:$I$29</definedName>
    <definedName name="Cube_Overall_Rd29703e7_9d17_4d45_bf55_026edfb1f7e5" localSheetId="4">'Op Ex Var -  Cube'!$C$10:$I$29</definedName>
    <definedName name="Cube_Overall_Rd29703e7_9d17_4d45_bf55_026edfb1f7e5" localSheetId="5">Visuals!#REF!</definedName>
    <definedName name="Cube_Overall_Rd29703e7_9d17_4d45_bf55_026edfb1f7e5" localSheetId="6">'Visuals - Cube'!#REF!</definedName>
    <definedName name="Cube_Overall_Rd4aa4285_1f1d_4d8c_a3e8_47ae6f8afb88" localSheetId="1">'Department Variances'!$C$11:$J$32</definedName>
    <definedName name="Cube_Overall_Rd4aa4285_1f1d_4d8c_a3e8_47ae6f8afb88" localSheetId="2">'Department Variances  - Cube'!$C$11:$J$32</definedName>
    <definedName name="Cube_Overall_Re0f11820_44f2_4ca0_bc63_9d93e370c2ce" localSheetId="1">'Department Variances'!$C$11:$Q$32</definedName>
    <definedName name="Cube_Overall_Re0f11820_44f2_4ca0_bc63_9d93e370c2ce" localSheetId="2">'Department Variances  - Cube'!$C$11:$Q$32</definedName>
    <definedName name="Cube_Overall_Re25e7f00_b56d_4895_875c_c3bc008ac0da" localSheetId="9">'OpEx Plan'!$B$11:$AG$26</definedName>
    <definedName name="Cube_Overall_Re25e7f00_b56d_4895_875c_c3bc008ac0da" localSheetId="10">'OpEx Plan - Cube'!$B$11:$AG$26</definedName>
    <definedName name="Cube_Overall_Re57c70d3_b9c4_48cf_92b9_a99d75c9a590" localSheetId="11">'1. Headcount'!$D$15:$CW$27</definedName>
    <definedName name="Cube_Overall_Re57c70d3_b9c4_48cf_92b9_a99d75c9a590" localSheetId="12">'1. Headcount - Cube'!$D$15:$CW$27</definedName>
    <definedName name="Cube_Overall_Rf2a45065_746d_494b_a4c2_89e2c9aa9053" localSheetId="9">'OpEx Plan'!$A$11:$AI$26</definedName>
    <definedName name="Cube_Overall_Rf2a45065_746d_494b_a4c2_89e2c9aa9053" localSheetId="10">'OpEx Plan - Cube'!$A$11:$AI$26</definedName>
    <definedName name="Cube_Rows_R012dcc07_c298_4a18_96b4_afed50064d51" localSheetId="15">'3. T&amp;E'!$A$10:$E$13</definedName>
    <definedName name="Cube_Rows_R012dcc07_c298_4a18_96b4_afed50064d51" localSheetId="16">'3. T&amp;E - Cube'!$A$10:$E$13</definedName>
    <definedName name="Cube_Rows_R0764e5e7_8260_443f_9a7f_16ab93b9b737" localSheetId="3">'Op Ex Var'!$C$13:$C$29</definedName>
    <definedName name="Cube_Rows_R0764e5e7_8260_443f_9a7f_16ab93b9b737" localSheetId="4">'Op Ex Var -  Cube'!$C$13:$C$29</definedName>
    <definedName name="Cube_Rows_R0764e5e7_8260_443f_9a7f_16ab93b9b737" localSheetId="5">Visuals!#REF!</definedName>
    <definedName name="Cube_Rows_R0764e5e7_8260_443f_9a7f_16ab93b9b737" localSheetId="6">'Visuals - Cube'!#REF!</definedName>
    <definedName name="Cube_Rows_R0a7d8ac2_c567_496d_8e19_1dee319a5a78" localSheetId="3">'Op Ex Var'!$C$13:$D$29</definedName>
    <definedName name="Cube_Rows_R0a7d8ac2_c567_496d_8e19_1dee319a5a78" localSheetId="4">'Op Ex Var -  Cube'!$C$13:$D$29</definedName>
    <definedName name="Cube_Rows_R0a7d8ac2_c567_496d_8e19_1dee319a5a78" localSheetId="5">Visuals!#REF!</definedName>
    <definedName name="Cube_Rows_R0a7d8ac2_c567_496d_8e19_1dee319a5a78" localSheetId="6">'Visuals - Cube'!#REF!</definedName>
    <definedName name="Cube_Rows_R0d40d3de_7229_43ba_bb86_49a7e09cedd6" localSheetId="7">Steps!#REF!</definedName>
    <definedName name="Cube_Rows_R0d40d3de_7229_43ba_bb86_49a7e09cedd6" localSheetId="8">'Steps - Cube'!$B$27:$F$27</definedName>
    <definedName name="Cube_Rows_R0f79ad0f_515a_4167_a266_7f4e37137a18" localSheetId="3">'Op Ex Var'!$C$13:$C$29</definedName>
    <definedName name="Cube_Rows_R0f79ad0f_515a_4167_a266_7f4e37137a18" localSheetId="4">'Op Ex Var -  Cube'!$C$13:$C$29</definedName>
    <definedName name="Cube_Rows_R0f79ad0f_515a_4167_a266_7f4e37137a18" localSheetId="5">Visuals!#REF!</definedName>
    <definedName name="Cube_Rows_R0f79ad0f_515a_4167_a266_7f4e37137a18" localSheetId="6">'Visuals - Cube'!#REF!</definedName>
    <definedName name="Cube_Rows_R112045d0_dba0_4885_a257_fcc2ccbbf17b" localSheetId="3">'Op Ex Var'!$C$13:$D$29</definedName>
    <definedName name="Cube_Rows_R112045d0_dba0_4885_a257_fcc2ccbbf17b" localSheetId="4">'Op Ex Var -  Cube'!$C$13:$D$29</definedName>
    <definedName name="Cube_Rows_R112045d0_dba0_4885_a257_fcc2ccbbf17b" localSheetId="5">Visuals!#REF!</definedName>
    <definedName name="Cube_Rows_R112045d0_dba0_4885_a257_fcc2ccbbf17b" localSheetId="6">'Visuals - Cube'!#REF!</definedName>
    <definedName name="Cube_Rows_R1577162e_5e8f_4534_ab15_0e370643df0e" localSheetId="3">'Op Ex Var'!$C$13:$D$29</definedName>
    <definedName name="Cube_Rows_R1577162e_5e8f_4534_ab15_0e370643df0e" localSheetId="4">'Op Ex Var -  Cube'!$C$13:$D$29</definedName>
    <definedName name="Cube_Rows_R1577162e_5e8f_4534_ab15_0e370643df0e" localSheetId="5">Visuals!#REF!</definedName>
    <definedName name="Cube_Rows_R1577162e_5e8f_4534_ab15_0e370643df0e" localSheetId="6">'Visuals - Cube'!#REF!</definedName>
    <definedName name="Cube_Rows_R20f6ee6a_0316_45c5_840a_5faabec2cac1" localSheetId="9">'OpEx Plan'!$B$15:$G$26</definedName>
    <definedName name="Cube_Rows_R20f6ee6a_0316_45c5_840a_5faabec2cac1" localSheetId="10">'OpEx Plan - Cube'!$B$15:$G$26</definedName>
    <definedName name="Cube_Rows_R27d8fab1_5227_4eca_bfe4_4ef3e33f99fb" localSheetId="9">'OpEx Plan'!$B$15:$G$26</definedName>
    <definedName name="Cube_Rows_R27d8fab1_5227_4eca_bfe4_4ef3e33f99fb" localSheetId="10">'OpEx Plan - Cube'!$B$15:$G$26</definedName>
    <definedName name="Cube_Rows_R287ec7a6_462c_43f3_a8a1_a678931a8797" localSheetId="9">'OpEx Plan'!$G$15:$G$26</definedName>
    <definedName name="Cube_Rows_R287ec7a6_462c_43f3_a8a1_a678931a8797" localSheetId="10">'OpEx Plan - Cube'!$G$15:$G$26</definedName>
    <definedName name="Cube_Rows_R3b3944ee_4abc_4a05_9cbd_0e87e140dbfb" localSheetId="15">'3. T&amp;E'!$A$10:$E$15</definedName>
    <definedName name="Cube_Rows_R3b3944ee_4abc_4a05_9cbd_0e87e140dbfb" localSheetId="16">'3. T&amp;E - Cube'!$A$10:$E$15</definedName>
    <definedName name="Cube_Rows_R3dd1f851_7d60_43f3_af40_0e463c5aea5f" localSheetId="1">'Department Variances'!$C$14:$F$32</definedName>
    <definedName name="Cube_Rows_R3dd1f851_7d60_43f3_af40_0e463c5aea5f" localSheetId="2">'Department Variances  - Cube'!$C$14:$F$32</definedName>
    <definedName name="Cube_Rows_R4ff4ace6_586c_4e83_b70d_eae343053bb7" localSheetId="7">Steps!#REF!</definedName>
    <definedName name="Cube_Rows_R4ff4ace6_586c_4e83_b70d_eae343053bb7" localSheetId="8">'Steps - Cube'!$B$27:$F$27</definedName>
    <definedName name="Cube_Rows_R57382baa_6f1c_4454_865d_348d15f85f7c" localSheetId="7">Steps!#REF!</definedName>
    <definedName name="Cube_Rows_R57382baa_6f1c_4454_865d_348d15f85f7c" localSheetId="8">'Steps - Cube'!$F$27</definedName>
    <definedName name="Cube_Rows_R7317fa1f_80ad_4552_9b48_b7b2241f52c9" localSheetId="11">'1. Headcount'!$F$17:$K$27</definedName>
    <definedName name="Cube_Rows_R7317fa1f_80ad_4552_9b48_b7b2241f52c9" localSheetId="12">'1. Headcount - Cube'!$F$17:$K$27</definedName>
    <definedName name="Cube_Rows_R7740d1e9_1056_4ddd_900b_8a08c5675372" localSheetId="1">'Department Variances'!$C$14:$F$32</definedName>
    <definedName name="Cube_Rows_R7740d1e9_1056_4ddd_900b_8a08c5675372" localSheetId="2">'Department Variances  - Cube'!$C$14:$F$32</definedName>
    <definedName name="Cube_Rows_R7e9f63fd_09d6_45b1_994d_918129219322" localSheetId="15">'3. T&amp;E'!$A$10:$E$13</definedName>
    <definedName name="Cube_Rows_R7e9f63fd_09d6_45b1_994d_918129219322" localSheetId="16">'3. T&amp;E - Cube'!$A$10:$E$13</definedName>
    <definedName name="Cube_Rows_R85480c51_4e53_418c_9d84_4efcfc8c4bb1" localSheetId="15">'3. T&amp;E'!$A$10:$E$17</definedName>
    <definedName name="Cube_Rows_R85480c51_4e53_418c_9d84_4efcfc8c4bb1" localSheetId="16">'3. T&amp;E - Cube'!$A$10:$E$17</definedName>
    <definedName name="Cube_Rows_R8e8757c1_b63a_4f0b_b734_396fb363df81" localSheetId="11">'1. Headcount'!$F$17:$K$27</definedName>
    <definedName name="Cube_Rows_R8e8757c1_b63a_4f0b_b734_396fb363df81" localSheetId="12">'1. Headcount - Cube'!$F$17:$K$27</definedName>
    <definedName name="Cube_Rows_R927f2a8c_2fde_48f7_bf2a_cec8ddce87f7" localSheetId="11">'1. Headcount'!$F$17:$K$27</definedName>
    <definedName name="Cube_Rows_R927f2a8c_2fde_48f7_bf2a_cec8ddce87f7" localSheetId="12">'1. Headcount - Cube'!$F$17:$K$27</definedName>
    <definedName name="Cube_Rows_R96cef529_a949_482b_970f_65c850b036e4" localSheetId="11">'1. Headcount'!$F$17:$K$27</definedName>
    <definedName name="Cube_Rows_R96cef529_a949_482b_970f_65c850b036e4" localSheetId="12">'1. Headcount - Cube'!$F$17:$K$27</definedName>
    <definedName name="Cube_Rows_Rabfbdfcc_062e_4278_a748_d47626e17348" localSheetId="7">Steps!#REF!</definedName>
    <definedName name="Cube_Rows_Rabfbdfcc_062e_4278_a748_d47626e17348" localSheetId="8">'Steps - Cube'!$B$27:$F$27</definedName>
    <definedName name="Cube_Rows_Rb7f1545d_ff06_4bfa_8874_4ab1cf393da9" localSheetId="1">'Department Variances'!$C$14:$F$32</definedName>
    <definedName name="Cube_Rows_Rb7f1545d_ff06_4bfa_8874_4ab1cf393da9" localSheetId="2">'Department Variances  - Cube'!$C$14:$F$32</definedName>
    <definedName name="Cube_Rows_Rd29703e7_9d17_4d45_bf55_026edfb1f7e5" localSheetId="3">'Op Ex Var'!$C$13:$C$29</definedName>
    <definedName name="Cube_Rows_Rd29703e7_9d17_4d45_bf55_026edfb1f7e5" localSheetId="4">'Op Ex Var -  Cube'!$C$13:$C$29</definedName>
    <definedName name="Cube_Rows_Rd29703e7_9d17_4d45_bf55_026edfb1f7e5" localSheetId="5">Visuals!#REF!</definedName>
    <definedName name="Cube_Rows_Rd29703e7_9d17_4d45_bf55_026edfb1f7e5" localSheetId="6">'Visuals - Cube'!#REF!</definedName>
    <definedName name="Cube_Rows_Rd4aa4285_1f1d_4d8c_a3e8_47ae6f8afb88" localSheetId="1">'Department Variances'!$C$14:$F$32</definedName>
    <definedName name="Cube_Rows_Rd4aa4285_1f1d_4d8c_a3e8_47ae6f8afb88" localSheetId="2">'Department Variances  - Cube'!$C$14:$F$32</definedName>
    <definedName name="Cube_Rows_Re0f11820_44f2_4ca0_bc63_9d93e370c2ce" localSheetId="1">'Department Variances'!$C$14:$G$32</definedName>
    <definedName name="Cube_Rows_Re0f11820_44f2_4ca0_bc63_9d93e370c2ce" localSheetId="2">'Department Variances  - Cube'!$C$14:$G$32</definedName>
    <definedName name="Cube_Rows_Re25e7f00_b56d_4895_875c_c3bc008ac0da" localSheetId="9">'OpEx Plan'!$B$15:$G$26</definedName>
    <definedName name="Cube_Rows_Re25e7f00_b56d_4895_875c_c3bc008ac0da" localSheetId="10">'OpEx Plan - Cube'!$B$15:$G$26</definedName>
    <definedName name="Cube_Rows_Re57c70d3_b9c4_48cf_92b9_a99d75c9a590" localSheetId="11">'1. Headcount'!$F$17:$K$27</definedName>
    <definedName name="Cube_Rows_Re57c70d3_b9c4_48cf_92b9_a99d75c9a590" localSheetId="12">'1. Headcount - Cube'!$F$17:$K$27</definedName>
    <definedName name="Cube_Rows_Rf2a45065_746d_494b_a4c2_89e2c9aa9053" localSheetId="9">'OpEx Plan'!$B$15:$G$26</definedName>
    <definedName name="Cube_Rows_Rf2a45065_746d_494b_a4c2_89e2c9aa9053" localSheetId="10">'OpEx Plan - Cube'!$B$15:$G$26</definedName>
    <definedName name="CubeColumnsnull1689077166">#REF!</definedName>
    <definedName name="CubeColumnsnull523800400">#REF!</definedName>
    <definedName name="CubeColumnsR1a87e49d_7667_4d70_9cf0_9e42753600771689077166">#REF!</definedName>
    <definedName name="CubeColumnsR20474354_5839_417c_8569_6e230de37ed81920167784">#REF!</definedName>
    <definedName name="CubeColumnsR7aa85366_8191_43c1_b18d_94f1b0fa46dc1414349549">#REF!</definedName>
    <definedName name="CubeColumnsR7dfd60d1_7408_422b_bd0c_471047821a7347136092">#REF!</definedName>
    <definedName name="CubeColumnsRdf374e6a_0b6d_44cb_9e2f_31b2e73020a7523800400">#REF!</definedName>
    <definedName name="CubeColumnsRdf522cbe_75a8_41cc_b5ef_256ab9f66a1b344852389">#REF!</definedName>
    <definedName name="CubeColumnsRe0eff78c_a82a_45d5_918f_f59b5d607fa91573555146">#REF!</definedName>
    <definedName name="CubeOverallnull1689077166">#REF!</definedName>
    <definedName name="CubeOverallnull523800400">#REF!</definedName>
    <definedName name="CubeOverallR1a87e49d_7667_4d70_9cf0_9e42753600771689077166">#REF!</definedName>
    <definedName name="CubeOverallR20474354_5839_417c_8569_6e230de37ed81920167784">#REF!</definedName>
    <definedName name="CubeOverallR7aa85366_8191_43c1_b18d_94f1b0fa46dc1414349549">#REF!</definedName>
    <definedName name="CubeOverallR7dfd60d1_7408_422b_bd0c_471047821a7347136092">#REF!</definedName>
    <definedName name="CubeOverallRdf374e6a_0b6d_44cb_9e2f_31b2e73020a7523800400">#REF!</definedName>
    <definedName name="CubeOverallRdf522cbe_75a8_41cc_b5ef_256ab9f66a1b344852389">#REF!</definedName>
    <definedName name="CubeOverallRe0eff78c_a82a_45d5_918f_f59b5d607fa91573555146">#REF!</definedName>
    <definedName name="CubeRowsnull1689077166">#REF!</definedName>
    <definedName name="CubeRowsnull523800400">#REF!</definedName>
    <definedName name="CubeRowsR1a87e49d_7667_4d70_9cf0_9e42753600771689077166">#REF!</definedName>
    <definedName name="CubeRowsR20474354_5839_417c_8569_6e230de37ed81920167784">#REF!</definedName>
    <definedName name="CubeRowsR7aa85366_8191_43c1_b18d_94f1b0fa46dc1414349549">#REF!</definedName>
    <definedName name="CubeRowsR7dfd60d1_7408_422b_bd0c_471047821a7347136092">#REF!</definedName>
    <definedName name="CubeRowsRdf374e6a_0b6d_44cb_9e2f_31b2e73020a7523800400">#REF!</definedName>
    <definedName name="CubeRowsRdf522cbe_75a8_41cc_b5ef_256ab9f66a1b344852389">#REF!</definedName>
    <definedName name="CubeRowsRe0eff78c_a82a_45d5_918f_f59b5d607fa91573555146">#REF!</definedName>
    <definedName name="Departments" localSheetId="3">[1]Drivers!$A$9:$A$24</definedName>
    <definedName name="Departments" localSheetId="4">[1]Drivers!$A$9:$A$24</definedName>
    <definedName name="Departments" localSheetId="5">[1]Drivers!$A$9:$A$24</definedName>
    <definedName name="Departments" localSheetId="6">[1]Drivers!$A$9:$A$24</definedName>
    <definedName name="Departments">'Budget Drivers'!$B$11:$B$26</definedName>
    <definedName name="Duration">[1]Drivers!$L$9:$L$11</definedName>
    <definedName name="Entities">[1]Drivers!$E$9:$E$12</definedName>
    <definedName name="Markets" localSheetId="3">[1]Drivers!$C$9:$C$15</definedName>
    <definedName name="Markets" localSheetId="4">[1]Drivers!$C$9:$C$15</definedName>
    <definedName name="Markets" localSheetId="5">[1]Drivers!$C$9:$C$15</definedName>
    <definedName name="Markets" localSheetId="6">[1]Drivers!$C$9:$C$15</definedName>
    <definedName name="Markets">'Budget Drivers'!$D$11:$D$17</definedName>
    <definedName name="Months" localSheetId="3">[1]Drivers!$A$91:$A$126</definedName>
    <definedName name="Months" localSheetId="4">[1]Drivers!$A$91:$A$126</definedName>
    <definedName name="Months" localSheetId="5">[1]Drivers!$A$91:$A$126</definedName>
    <definedName name="Months" localSheetId="6">[1]Drivers!$A$91:$A$126</definedName>
    <definedName name="Months">'Budget Drivers'!$B$51:$B$86</definedName>
    <definedName name="Priority">'Budget Drivers'!$V$11:$V$13</definedName>
    <definedName name="Products" localSheetId="3">[1]Drivers!$B$9:$B$13</definedName>
    <definedName name="Products" localSheetId="4">[1]Drivers!$B$9:$B$13</definedName>
    <definedName name="Products" localSheetId="5">[1]Drivers!$B$9:$B$13</definedName>
    <definedName name="Products" localSheetId="6">[1]Drivers!$B$9:$B$13</definedName>
    <definedName name="Products">'Budget Drivers'!$C$11:$C$15</definedName>
    <definedName name="Scenario" localSheetId="3">[1]Drivers!$G$9:$G$17</definedName>
    <definedName name="Scenario" localSheetId="4">[1]Drivers!$G$9:$G$17</definedName>
    <definedName name="Scenario" localSheetId="5">[1]Drivers!$G$9:$G$17</definedName>
    <definedName name="Scenario" localSheetId="6">[1]Drivers!$G$9:$G$17</definedName>
    <definedName name="Scenario">'Budget Drivers'!$H$11:$H$19</definedName>
    <definedName name="Scenarios">'Budget Drivers'!$H$11:$H$19</definedName>
    <definedName name="Status">'Budget Drivers'!$F$11:$F$13</definedName>
    <definedName name="Years">'Budget Drivers'!$G$51:$G$53</definedName>
    <definedName name="YesNo">'Budget Drivers'!$K$15:$K$16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58" l="1"/>
  <c r="AA24" i="58"/>
  <c r="Z24" i="58"/>
  <c r="Y24" i="58"/>
  <c r="X24" i="58"/>
  <c r="W24" i="58"/>
  <c r="V24" i="58"/>
  <c r="U24" i="58"/>
  <c r="T24" i="58"/>
  <c r="S24" i="58"/>
  <c r="R24" i="58"/>
  <c r="Q24" i="58"/>
  <c r="P24" i="58"/>
  <c r="AB24" i="58" s="1"/>
  <c r="B24" i="58"/>
  <c r="AA23" i="58"/>
  <c r="Z23" i="58"/>
  <c r="Y23" i="58"/>
  <c r="X23" i="58"/>
  <c r="W23" i="58"/>
  <c r="V23" i="58"/>
  <c r="U23" i="58"/>
  <c r="T23" i="58"/>
  <c r="S23" i="58"/>
  <c r="R23" i="58"/>
  <c r="Q23" i="58"/>
  <c r="P23" i="58"/>
  <c r="AB23" i="58" s="1"/>
  <c r="B23" i="58"/>
  <c r="AA22" i="58"/>
  <c r="Z22" i="58"/>
  <c r="Y22" i="58"/>
  <c r="X22" i="58"/>
  <c r="W22" i="58"/>
  <c r="V22" i="58"/>
  <c r="U22" i="58"/>
  <c r="T22" i="58"/>
  <c r="S22" i="58"/>
  <c r="R22" i="58"/>
  <c r="Q22" i="58"/>
  <c r="P22" i="58"/>
  <c r="AB22" i="58" s="1"/>
  <c r="B22" i="58"/>
  <c r="AB21" i="58"/>
  <c r="AA21" i="58"/>
  <c r="Z21" i="58"/>
  <c r="Y21" i="58"/>
  <c r="X21" i="58"/>
  <c r="W21" i="58"/>
  <c r="V21" i="58"/>
  <c r="U21" i="58"/>
  <c r="T21" i="58"/>
  <c r="S21" i="58"/>
  <c r="R21" i="58"/>
  <c r="Q21" i="58"/>
  <c r="P21" i="58"/>
  <c r="B21" i="58"/>
  <c r="AA20" i="58"/>
  <c r="Z20" i="58"/>
  <c r="Y20" i="58"/>
  <c r="X20" i="58"/>
  <c r="W20" i="58"/>
  <c r="V20" i="58"/>
  <c r="U20" i="58"/>
  <c r="T20" i="58"/>
  <c r="S20" i="58"/>
  <c r="R20" i="58"/>
  <c r="Q20" i="58"/>
  <c r="P20" i="58"/>
  <c r="AB20" i="58" s="1"/>
  <c r="B20" i="58"/>
  <c r="AA19" i="58"/>
  <c r="Z19" i="58"/>
  <c r="Y19" i="58"/>
  <c r="X19" i="58"/>
  <c r="W19" i="58"/>
  <c r="V19" i="58"/>
  <c r="U19" i="58"/>
  <c r="T19" i="58"/>
  <c r="S19" i="58"/>
  <c r="R19" i="58"/>
  <c r="Q19" i="58"/>
  <c r="P19" i="58"/>
  <c r="AB19" i="58" s="1"/>
  <c r="B19" i="58"/>
  <c r="AA18" i="58"/>
  <c r="Z18" i="58"/>
  <c r="Y18" i="58"/>
  <c r="X18" i="58"/>
  <c r="W18" i="58"/>
  <c r="V18" i="58"/>
  <c r="U18" i="58"/>
  <c r="T18" i="58"/>
  <c r="S18" i="58"/>
  <c r="R18" i="58"/>
  <c r="Q18" i="58"/>
  <c r="P18" i="58"/>
  <c r="AB18" i="58" s="1"/>
  <c r="B18" i="58"/>
  <c r="AB17" i="58"/>
  <c r="AA17" i="58"/>
  <c r="Z17" i="58"/>
  <c r="Y17" i="58"/>
  <c r="X17" i="58"/>
  <c r="W17" i="58"/>
  <c r="V17" i="58"/>
  <c r="U17" i="58"/>
  <c r="T17" i="58"/>
  <c r="S17" i="58"/>
  <c r="R17" i="58"/>
  <c r="Q17" i="58"/>
  <c r="P17" i="58"/>
  <c r="B17" i="58"/>
  <c r="AA16" i="58"/>
  <c r="Z16" i="58"/>
  <c r="Y16" i="58"/>
  <c r="X16" i="58"/>
  <c r="W16" i="58"/>
  <c r="V16" i="58"/>
  <c r="U16" i="58"/>
  <c r="T16" i="58"/>
  <c r="S16" i="58"/>
  <c r="R16" i="58"/>
  <c r="Q16" i="58"/>
  <c r="P16" i="58"/>
  <c r="AB16" i="58" s="1"/>
  <c r="B16" i="58"/>
  <c r="AA15" i="58"/>
  <c r="Z15" i="58"/>
  <c r="Y15" i="58"/>
  <c r="X15" i="58"/>
  <c r="W15" i="58"/>
  <c r="V15" i="58"/>
  <c r="U15" i="58"/>
  <c r="T15" i="58"/>
  <c r="S15" i="58"/>
  <c r="R15" i="58"/>
  <c r="Q15" i="58"/>
  <c r="P15" i="58"/>
  <c r="AB15" i="58" s="1"/>
  <c r="B15" i="58"/>
  <c r="AA14" i="58"/>
  <c r="Z14" i="58"/>
  <c r="Y14" i="58"/>
  <c r="X14" i="58"/>
  <c r="W14" i="58"/>
  <c r="V14" i="58"/>
  <c r="U14" i="58"/>
  <c r="T14" i="58"/>
  <c r="AB14" i="58" s="1"/>
  <c r="B14" i="58"/>
  <c r="AA13" i="58"/>
  <c r="Z13" i="58"/>
  <c r="Y13" i="58"/>
  <c r="X13" i="58"/>
  <c r="W13" i="58"/>
  <c r="V13" i="58"/>
  <c r="U13" i="58"/>
  <c r="T13" i="58"/>
  <c r="S13" i="58"/>
  <c r="R13" i="58"/>
  <c r="Q13" i="58"/>
  <c r="P13" i="58"/>
  <c r="AB13" i="58" s="1"/>
  <c r="B13" i="58"/>
  <c r="AA12" i="58"/>
  <c r="AA26" i="58" s="1"/>
  <c r="Z12" i="58"/>
  <c r="Z26" i="58" s="1"/>
  <c r="Y12" i="58"/>
  <c r="Y26" i="58" s="1"/>
  <c r="X12" i="58"/>
  <c r="X26" i="58" s="1"/>
  <c r="W12" i="58"/>
  <c r="W26" i="58" s="1"/>
  <c r="V12" i="58"/>
  <c r="V26" i="58" s="1"/>
  <c r="U12" i="58"/>
  <c r="T12" i="58"/>
  <c r="T26" i="58" s="1"/>
  <c r="S12" i="58"/>
  <c r="S26" i="58" s="1"/>
  <c r="R12" i="58"/>
  <c r="R26" i="58" s="1"/>
  <c r="Q12" i="58"/>
  <c r="Q26" i="58" s="1"/>
  <c r="P12" i="58"/>
  <c r="AB12" i="58" s="1"/>
  <c r="B12" i="58"/>
  <c r="AB11" i="58"/>
  <c r="B11" i="58"/>
  <c r="AB10" i="58"/>
  <c r="B10" i="58"/>
  <c r="AB8" i="58"/>
  <c r="AA8" i="58"/>
  <c r="Z8" i="58"/>
  <c r="Y8" i="58"/>
  <c r="X8" i="58"/>
  <c r="W8" i="58"/>
  <c r="V8" i="58"/>
  <c r="U8" i="58"/>
  <c r="T8" i="58"/>
  <c r="S8" i="58"/>
  <c r="R8" i="58"/>
  <c r="Q8" i="58"/>
  <c r="P8" i="58"/>
  <c r="AA7" i="58"/>
  <c r="Z7" i="58"/>
  <c r="Y7" i="58"/>
  <c r="X7" i="58"/>
  <c r="W7" i="58"/>
  <c r="V7" i="58"/>
  <c r="U7" i="58"/>
  <c r="T7" i="58"/>
  <c r="S7" i="58"/>
  <c r="R7" i="58"/>
  <c r="Q7" i="58"/>
  <c r="P7" i="58"/>
  <c r="G1" i="58"/>
  <c r="W24" i="57"/>
  <c r="V24" i="57"/>
  <c r="U24" i="57"/>
  <c r="T24" i="57"/>
  <c r="S24" i="57"/>
  <c r="R24" i="57"/>
  <c r="Q24" i="57"/>
  <c r="P24" i="57"/>
  <c r="O24" i="57"/>
  <c r="N24" i="57"/>
  <c r="M24" i="57"/>
  <c r="L24" i="57"/>
  <c r="X22" i="57"/>
  <c r="F22" i="57"/>
  <c r="X21" i="57"/>
  <c r="F21" i="57"/>
  <c r="X20" i="57"/>
  <c r="F20" i="57"/>
  <c r="X19" i="57"/>
  <c r="F19" i="57"/>
  <c r="X18" i="57"/>
  <c r="F18" i="57"/>
  <c r="X17" i="57"/>
  <c r="F17" i="57"/>
  <c r="X16" i="57"/>
  <c r="F16" i="57"/>
  <c r="X15" i="57"/>
  <c r="F15" i="57"/>
  <c r="X14" i="57"/>
  <c r="F14" i="57"/>
  <c r="X13" i="57"/>
  <c r="F13" i="57"/>
  <c r="X12" i="57"/>
  <c r="X24" i="57" s="1"/>
  <c r="F12" i="57"/>
  <c r="X10" i="57"/>
  <c r="W10" i="57"/>
  <c r="V10" i="57"/>
  <c r="U10" i="57"/>
  <c r="T10" i="57"/>
  <c r="S10" i="57"/>
  <c r="R10" i="57"/>
  <c r="Q10" i="57"/>
  <c r="P10" i="57"/>
  <c r="O10" i="57"/>
  <c r="N10" i="57"/>
  <c r="M10" i="57"/>
  <c r="L10" i="57"/>
  <c r="L9" i="57"/>
  <c r="M9" i="57" s="1"/>
  <c r="N9" i="57" s="1"/>
  <c r="O9" i="57" s="1"/>
  <c r="P9" i="57" s="1"/>
  <c r="Q9" i="57" s="1"/>
  <c r="R9" i="57" s="1"/>
  <c r="S9" i="57" s="1"/>
  <c r="T9" i="57" s="1"/>
  <c r="U9" i="57" s="1"/>
  <c r="V9" i="57" s="1"/>
  <c r="W9" i="57" s="1"/>
  <c r="B1" i="57"/>
  <c r="Y26" i="56"/>
  <c r="X26" i="56"/>
  <c r="W26" i="56"/>
  <c r="K26" i="56"/>
  <c r="AD25" i="56"/>
  <c r="Y25" i="56"/>
  <c r="X25" i="56"/>
  <c r="W25" i="56"/>
  <c r="K25" i="56"/>
  <c r="Y24" i="56"/>
  <c r="X24" i="56"/>
  <c r="W24" i="56"/>
  <c r="K24" i="56"/>
  <c r="Y23" i="56"/>
  <c r="X23" i="56"/>
  <c r="W23" i="56"/>
  <c r="K23" i="56"/>
  <c r="Y22" i="56"/>
  <c r="X22" i="56"/>
  <c r="W22" i="56"/>
  <c r="K22" i="56"/>
  <c r="Y21" i="56"/>
  <c r="X21" i="56"/>
  <c r="W21" i="56"/>
  <c r="K21" i="56"/>
  <c r="Y20" i="56"/>
  <c r="X20" i="56"/>
  <c r="W20" i="56"/>
  <c r="K20" i="56"/>
  <c r="Y19" i="56"/>
  <c r="X19" i="56"/>
  <c r="W19" i="56"/>
  <c r="K19" i="56"/>
  <c r="AJ18" i="56"/>
  <c r="BW18" i="56" s="1"/>
  <c r="AB18" i="56"/>
  <c r="BO18" i="56" s="1"/>
  <c r="Y18" i="56"/>
  <c r="X18" i="56"/>
  <c r="W18" i="56"/>
  <c r="K18" i="56"/>
  <c r="AJ17" i="56"/>
  <c r="BW17" i="56" s="1"/>
  <c r="AB17" i="56"/>
  <c r="Y17" i="56"/>
  <c r="X17" i="56"/>
  <c r="W17" i="56"/>
  <c r="K17" i="56"/>
  <c r="CV16" i="56"/>
  <c r="CN16" i="56"/>
  <c r="CF16" i="56"/>
  <c r="BW16" i="56"/>
  <c r="BQ16" i="56"/>
  <c r="BO16" i="56"/>
  <c r="AW16" i="56"/>
  <c r="BJ16" i="56" s="1"/>
  <c r="AQ16" i="56"/>
  <c r="BD16" i="56" s="1"/>
  <c r="AO16" i="56"/>
  <c r="BB16" i="56" s="1"/>
  <c r="AK16" i="56"/>
  <c r="CK16" i="56" s="1"/>
  <c r="AJ16" i="56"/>
  <c r="CJ16" i="56" s="1"/>
  <c r="AI16" i="56"/>
  <c r="CU16" i="56" s="1"/>
  <c r="AH16" i="56"/>
  <c r="CT16" i="56" s="1"/>
  <c r="AG16" i="56"/>
  <c r="CS16" i="56" s="1"/>
  <c r="AF16" i="56"/>
  <c r="AE16" i="56"/>
  <c r="CE16" i="56" s="1"/>
  <c r="AD16" i="56"/>
  <c r="CD16" i="56" s="1"/>
  <c r="AC16" i="56"/>
  <c r="CC16" i="56" s="1"/>
  <c r="AB16" i="56"/>
  <c r="AB7" i="56" s="1"/>
  <c r="AA16" i="56"/>
  <c r="CM16" i="56" s="1"/>
  <c r="Z16" i="56"/>
  <c r="CL16" i="56" s="1"/>
  <c r="CN15" i="56"/>
  <c r="CO15" i="56" s="1"/>
  <c r="CP15" i="56" s="1"/>
  <c r="CQ15" i="56" s="1"/>
  <c r="CR15" i="56" s="1"/>
  <c r="CS15" i="56" s="1"/>
  <c r="CT15" i="56" s="1"/>
  <c r="CU15" i="56" s="1"/>
  <c r="CV15" i="56" s="1"/>
  <c r="CW15" i="56" s="1"/>
  <c r="CM15" i="56"/>
  <c r="CA15" i="56"/>
  <c r="CB15" i="56" s="1"/>
  <c r="CC15" i="56" s="1"/>
  <c r="CD15" i="56" s="1"/>
  <c r="CE15" i="56" s="1"/>
  <c r="CF15" i="56" s="1"/>
  <c r="CG15" i="56" s="1"/>
  <c r="CH15" i="56" s="1"/>
  <c r="CI15" i="56" s="1"/>
  <c r="CJ15" i="56" s="1"/>
  <c r="CK15" i="56" s="1"/>
  <c r="BO15" i="56"/>
  <c r="BP15" i="56" s="1"/>
  <c r="BQ15" i="56" s="1"/>
  <c r="BR15" i="56" s="1"/>
  <c r="BS15" i="56" s="1"/>
  <c r="BT15" i="56" s="1"/>
  <c r="BU15" i="56" s="1"/>
  <c r="BV15" i="56" s="1"/>
  <c r="BW15" i="56" s="1"/>
  <c r="BX15" i="56" s="1"/>
  <c r="BN15" i="56"/>
  <c r="BC15" i="56"/>
  <c r="BD15" i="56" s="1"/>
  <c r="BE15" i="56" s="1"/>
  <c r="BF15" i="56" s="1"/>
  <c r="BG15" i="56" s="1"/>
  <c r="BH15" i="56" s="1"/>
  <c r="BI15" i="56" s="1"/>
  <c r="BJ15" i="56" s="1"/>
  <c r="BK15" i="56" s="1"/>
  <c r="BA15" i="56"/>
  <c r="BB15" i="56" s="1"/>
  <c r="AO15" i="56"/>
  <c r="AP15" i="56" s="1"/>
  <c r="AQ15" i="56" s="1"/>
  <c r="AR15" i="56" s="1"/>
  <c r="AS15" i="56" s="1"/>
  <c r="AT15" i="56" s="1"/>
  <c r="AU15" i="56" s="1"/>
  <c r="AV15" i="56" s="1"/>
  <c r="AW15" i="56" s="1"/>
  <c r="AX15" i="56" s="1"/>
  <c r="AN15" i="56"/>
  <c r="AI15" i="56"/>
  <c r="AJ15" i="56" s="1"/>
  <c r="AK15" i="56" s="1"/>
  <c r="AA15" i="56"/>
  <c r="AB15" i="56" s="1"/>
  <c r="AC15" i="56" s="1"/>
  <c r="AD15" i="56" s="1"/>
  <c r="AE15" i="56" s="1"/>
  <c r="AF15" i="56" s="1"/>
  <c r="AG15" i="56" s="1"/>
  <c r="AH15" i="56" s="1"/>
  <c r="AK7" i="56"/>
  <c r="AJ7" i="56"/>
  <c r="AI7" i="56"/>
  <c r="AG7" i="56"/>
  <c r="AE7" i="56"/>
  <c r="AD7" i="56"/>
  <c r="AC7" i="56"/>
  <c r="AA7" i="56"/>
  <c r="AA6" i="56"/>
  <c r="AK5" i="56"/>
  <c r="AK6" i="56" s="1"/>
  <c r="AJ5" i="56"/>
  <c r="AJ6" i="56" s="1"/>
  <c r="AI5" i="56"/>
  <c r="AH5" i="56"/>
  <c r="AH6" i="56" s="1"/>
  <c r="AG5" i="56"/>
  <c r="AG6" i="56" s="1"/>
  <c r="AF5" i="56"/>
  <c r="AF6" i="56" s="1"/>
  <c r="AE5" i="56"/>
  <c r="AE6" i="56" s="1"/>
  <c r="AD5" i="56"/>
  <c r="AD6" i="56" s="1"/>
  <c r="AC5" i="56"/>
  <c r="AC6" i="56" s="1"/>
  <c r="AB5" i="56"/>
  <c r="AB6" i="56" s="1"/>
  <c r="AA5" i="56"/>
  <c r="Z5" i="56"/>
  <c r="Z6" i="56" s="1"/>
  <c r="AK3" i="56"/>
  <c r="AK18" i="56" s="1"/>
  <c r="AJ3" i="56"/>
  <c r="AI3" i="56"/>
  <c r="AH3" i="56"/>
  <c r="AH18" i="56" s="1"/>
  <c r="AG3" i="56"/>
  <c r="AG22" i="56" s="1"/>
  <c r="AF3" i="56"/>
  <c r="AF26" i="56" s="1"/>
  <c r="AE3" i="56"/>
  <c r="AE23" i="56" s="1"/>
  <c r="AD3" i="56"/>
  <c r="AD26" i="56" s="1"/>
  <c r="AC3" i="56"/>
  <c r="AC18" i="56" s="1"/>
  <c r="AB3" i="56"/>
  <c r="AA3" i="56"/>
  <c r="Z3" i="56"/>
  <c r="Z18" i="56" s="1"/>
  <c r="K3" i="56"/>
  <c r="I3" i="56"/>
  <c r="B1" i="56"/>
  <c r="AB26" i="58" l="1"/>
  <c r="P26" i="58"/>
  <c r="CG22" i="56"/>
  <c r="CS22" i="56" s="1"/>
  <c r="BT22" i="56"/>
  <c r="CH18" i="56"/>
  <c r="CT18" i="56" s="1"/>
  <c r="BU18" i="56"/>
  <c r="CR16" i="56"/>
  <c r="BS16" i="56"/>
  <c r="AS16" i="56"/>
  <c r="BF16" i="56" s="1"/>
  <c r="AF7" i="56"/>
  <c r="AI26" i="56"/>
  <c r="AI25" i="56"/>
  <c r="AI24" i="56"/>
  <c r="AI23" i="56"/>
  <c r="AI22" i="56"/>
  <c r="AI21" i="56"/>
  <c r="AI20" i="56"/>
  <c r="AI19" i="56"/>
  <c r="AI18" i="56"/>
  <c r="AI17" i="56"/>
  <c r="AI6" i="56"/>
  <c r="CE23" i="56"/>
  <c r="CQ23" i="56" s="1"/>
  <c r="BR23" i="56"/>
  <c r="BM18" i="56"/>
  <c r="BZ18" i="56"/>
  <c r="CL18" i="56" s="1"/>
  <c r="AM18" i="56"/>
  <c r="AZ18" i="56"/>
  <c r="AA26" i="56"/>
  <c r="AA25" i="56"/>
  <c r="AA24" i="56"/>
  <c r="AA23" i="56"/>
  <c r="AA22" i="56"/>
  <c r="AA21" i="56"/>
  <c r="AA20" i="56"/>
  <c r="AA19" i="56"/>
  <c r="AA18" i="56"/>
  <c r="AA17" i="56"/>
  <c r="BX18" i="56"/>
  <c r="CK18" i="56"/>
  <c r="CW18" i="56" s="1"/>
  <c r="BP18" i="56"/>
  <c r="CC18" i="56"/>
  <c r="CO18" i="56" s="1"/>
  <c r="BQ26" i="56"/>
  <c r="CD26" i="56"/>
  <c r="CP26" i="56" s="1"/>
  <c r="BO17" i="56"/>
  <c r="CB17" i="56"/>
  <c r="AB26" i="56"/>
  <c r="AB25" i="56"/>
  <c r="AB24" i="56"/>
  <c r="AB23" i="56"/>
  <c r="AB22" i="56"/>
  <c r="AB21" i="56"/>
  <c r="AB20" i="56"/>
  <c r="AB19" i="56"/>
  <c r="AJ26" i="56"/>
  <c r="AJ25" i="56"/>
  <c r="AJ24" i="56"/>
  <c r="AJ23" i="56"/>
  <c r="AJ22" i="56"/>
  <c r="AJ21" i="56"/>
  <c r="AJ20" i="56"/>
  <c r="AJ19" i="56"/>
  <c r="AJ8" i="56" s="1"/>
  <c r="AP16" i="56"/>
  <c r="BC16" i="56" s="1"/>
  <c r="AX16" i="56"/>
  <c r="BK16" i="56" s="1"/>
  <c r="BP16" i="56"/>
  <c r="BX16" i="56"/>
  <c r="CG16" i="56"/>
  <c r="CO16" i="56"/>
  <c r="CW16" i="56"/>
  <c r="AC17" i="56"/>
  <c r="AK17" i="56"/>
  <c r="CJ18" i="56"/>
  <c r="CV18" i="56" s="1"/>
  <c r="AD24" i="56"/>
  <c r="AE25" i="56"/>
  <c r="AC26" i="56"/>
  <c r="AC25" i="56"/>
  <c r="AC24" i="56"/>
  <c r="AC23" i="56"/>
  <c r="AC22" i="56"/>
  <c r="AC21" i="56"/>
  <c r="AC20" i="56"/>
  <c r="AC19" i="56"/>
  <c r="AK26" i="56"/>
  <c r="AK25" i="56"/>
  <c r="AK24" i="56"/>
  <c r="AK23" i="56"/>
  <c r="AK22" i="56"/>
  <c r="AK21" i="56"/>
  <c r="AK20" i="56"/>
  <c r="AK19" i="56"/>
  <c r="BZ16" i="56"/>
  <c r="CH16" i="56"/>
  <c r="CP16" i="56"/>
  <c r="AD17" i="56"/>
  <c r="AD18" i="56"/>
  <c r="AD23" i="56"/>
  <c r="AE24" i="56"/>
  <c r="AF25" i="56"/>
  <c r="Z7" i="56"/>
  <c r="AH7" i="56"/>
  <c r="AR16" i="56"/>
  <c r="BE16" i="56" s="1"/>
  <c r="BR16" i="56"/>
  <c r="CA16" i="56"/>
  <c r="CI16" i="56"/>
  <c r="CQ16" i="56"/>
  <c r="AE17" i="56"/>
  <c r="AE18" i="56"/>
  <c r="AD19" i="56"/>
  <c r="AD20" i="56"/>
  <c r="AD21" i="56"/>
  <c r="AD22" i="56"/>
  <c r="AF24" i="56"/>
  <c r="BQ25" i="56"/>
  <c r="CD25" i="56"/>
  <c r="CP25" i="56" s="1"/>
  <c r="AE26" i="56"/>
  <c r="CB16" i="56"/>
  <c r="AF17" i="56"/>
  <c r="CJ17" i="56"/>
  <c r="AF18" i="56"/>
  <c r="AE19" i="56"/>
  <c r="AE20" i="56"/>
  <c r="AE21" i="56"/>
  <c r="AE22" i="56"/>
  <c r="AF23" i="56"/>
  <c r="CF26" i="56"/>
  <c r="CR26" i="56" s="1"/>
  <c r="BS26" i="56"/>
  <c r="AT16" i="56"/>
  <c r="BG16" i="56" s="1"/>
  <c r="BT16" i="56"/>
  <c r="AG17" i="56"/>
  <c r="AG18" i="56"/>
  <c r="CB18" i="56"/>
  <c r="CN18" i="56" s="1"/>
  <c r="AF19" i="56"/>
  <c r="AF20" i="56"/>
  <c r="AF21" i="56"/>
  <c r="AF22" i="56"/>
  <c r="AM16" i="56"/>
  <c r="AZ16" i="56" s="1"/>
  <c r="AU16" i="56"/>
  <c r="BH16" i="56" s="1"/>
  <c r="BM16" i="56"/>
  <c r="BU16" i="56"/>
  <c r="Z17" i="56"/>
  <c r="AH17" i="56"/>
  <c r="AG19" i="56"/>
  <c r="AG20" i="56"/>
  <c r="AG21" i="56"/>
  <c r="AG26" i="56"/>
  <c r="AG25" i="56"/>
  <c r="AG24" i="56"/>
  <c r="AG23" i="56"/>
  <c r="Z26" i="56"/>
  <c r="Z25" i="56"/>
  <c r="Z24" i="56"/>
  <c r="Z23" i="56"/>
  <c r="Z22" i="56"/>
  <c r="Z21" i="56"/>
  <c r="Z20" i="56"/>
  <c r="Z19" i="56"/>
  <c r="AH26" i="56"/>
  <c r="AH25" i="56"/>
  <c r="AH24" i="56"/>
  <c r="AH23" i="56"/>
  <c r="AH22" i="56"/>
  <c r="AH21" i="56"/>
  <c r="AH20" i="56"/>
  <c r="AH19" i="56"/>
  <c r="AN16" i="56"/>
  <c r="BA16" i="56" s="1"/>
  <c r="AV16" i="56"/>
  <c r="BI16" i="56" s="1"/>
  <c r="BN16" i="56"/>
  <c r="BV16" i="56"/>
  <c r="CD18" i="56" l="1"/>
  <c r="CP18" i="56" s="1"/>
  <c r="BQ18" i="56"/>
  <c r="BO24" i="56"/>
  <c r="CB24" i="56"/>
  <c r="CN24" i="56" s="1"/>
  <c r="BU25" i="56"/>
  <c r="CH25" i="56"/>
  <c r="CT25" i="56" s="1"/>
  <c r="CG19" i="56"/>
  <c r="CS19" i="56" s="1"/>
  <c r="BT19" i="56"/>
  <c r="AG8" i="56"/>
  <c r="BT17" i="56"/>
  <c r="CG17" i="56"/>
  <c r="CE22" i="56"/>
  <c r="CQ22" i="56" s="1"/>
  <c r="BR22" i="56"/>
  <c r="CE26" i="56"/>
  <c r="CQ26" i="56" s="1"/>
  <c r="BR26" i="56"/>
  <c r="BQ19" i="56"/>
  <c r="CD19" i="56"/>
  <c r="CP19" i="56" s="1"/>
  <c r="BX22" i="56"/>
  <c r="CK22" i="56"/>
  <c r="CW22" i="56" s="1"/>
  <c r="BP22" i="56"/>
  <c r="CC22" i="56"/>
  <c r="CO22" i="56" s="1"/>
  <c r="CK17" i="56"/>
  <c r="AK8" i="56"/>
  <c r="BX17" i="56"/>
  <c r="AK10" i="56" s="1"/>
  <c r="BW25" i="56"/>
  <c r="CJ25" i="56"/>
  <c r="CV25" i="56" s="1"/>
  <c r="BO25" i="56"/>
  <c r="CB25" i="56"/>
  <c r="CN25" i="56" s="1"/>
  <c r="BB25" i="56"/>
  <c r="BN22" i="56"/>
  <c r="CA22" i="56"/>
  <c r="CM22" i="56" s="1"/>
  <c r="BV18" i="56"/>
  <c r="CI18" i="56"/>
  <c r="CU18" i="56" s="1"/>
  <c r="BV26" i="56"/>
  <c r="CI26" i="56"/>
  <c r="CU26" i="56" s="1"/>
  <c r="BQ20" i="56"/>
  <c r="CD20" i="56"/>
  <c r="CP20" i="56" s="1"/>
  <c r="CF21" i="56"/>
  <c r="CR21" i="56" s="1"/>
  <c r="BS21" i="56"/>
  <c r="BU26" i="56"/>
  <c r="CH26" i="56"/>
  <c r="CT26" i="56" s="1"/>
  <c r="AZ26" i="56"/>
  <c r="BM26" i="56"/>
  <c r="AM26" i="56"/>
  <c r="BZ26" i="56"/>
  <c r="CL26" i="56" s="1"/>
  <c r="AL26" i="56"/>
  <c r="AH8" i="56"/>
  <c r="BU17" i="56"/>
  <c r="CH17" i="56"/>
  <c r="CF20" i="56"/>
  <c r="CR20" i="56" s="1"/>
  <c r="BS20" i="56"/>
  <c r="CE21" i="56"/>
  <c r="CQ21" i="56" s="1"/>
  <c r="BR21" i="56"/>
  <c r="CE18" i="56"/>
  <c r="CQ18" i="56" s="1"/>
  <c r="BR18" i="56"/>
  <c r="CD17" i="56"/>
  <c r="AD8" i="56"/>
  <c r="BQ17" i="56"/>
  <c r="BX23" i="56"/>
  <c r="CK23" i="56"/>
  <c r="CW23" i="56" s="1"/>
  <c r="BP23" i="56"/>
  <c r="CC23" i="56"/>
  <c r="CO23" i="56" s="1"/>
  <c r="CC17" i="56"/>
  <c r="BP17" i="56"/>
  <c r="AC8" i="56"/>
  <c r="BW26" i="56"/>
  <c r="CJ26" i="56"/>
  <c r="CV26" i="56" s="1"/>
  <c r="BO26" i="56"/>
  <c r="CB26" i="56"/>
  <c r="CN26" i="56" s="1"/>
  <c r="BN23" i="56"/>
  <c r="CA23" i="56"/>
  <c r="CM23" i="56" s="1"/>
  <c r="BV19" i="56"/>
  <c r="CI19" i="56"/>
  <c r="CU19" i="56" s="1"/>
  <c r="CF23" i="56"/>
  <c r="CR23" i="56" s="1"/>
  <c r="BS23" i="56"/>
  <c r="BV25" i="56"/>
  <c r="CI25" i="56"/>
  <c r="CU25" i="56" s="1"/>
  <c r="AZ25" i="56"/>
  <c r="BM25" i="56"/>
  <c r="AM25" i="56"/>
  <c r="AO25" i="56" s="1"/>
  <c r="AL25" i="56"/>
  <c r="BZ25" i="56"/>
  <c r="CL25" i="56" s="1"/>
  <c r="CH19" i="56"/>
  <c r="CT19" i="56" s="1"/>
  <c r="BU19" i="56"/>
  <c r="AZ19" i="56"/>
  <c r="AL19" i="56"/>
  <c r="BM19" i="56"/>
  <c r="AM19" i="56"/>
  <c r="BZ19" i="56"/>
  <c r="CL19" i="56" s="1"/>
  <c r="CG23" i="56"/>
  <c r="CS23" i="56" s="1"/>
  <c r="BT23" i="56"/>
  <c r="Z8" i="56"/>
  <c r="BM17" i="56"/>
  <c r="AM17" i="56"/>
  <c r="BZ17" i="56"/>
  <c r="AL17" i="56"/>
  <c r="AZ17" i="56"/>
  <c r="CF19" i="56"/>
  <c r="CR19" i="56" s="1"/>
  <c r="BS19" i="56"/>
  <c r="CE20" i="56"/>
  <c r="CQ20" i="56" s="1"/>
  <c r="BR20" i="56"/>
  <c r="CE17" i="56"/>
  <c r="AE8" i="56"/>
  <c r="BR17" i="56"/>
  <c r="CF25" i="56"/>
  <c r="CR25" i="56" s="1"/>
  <c r="BS25" i="56"/>
  <c r="BX24" i="56"/>
  <c r="CK24" i="56"/>
  <c r="CW24" i="56" s="1"/>
  <c r="BP24" i="56"/>
  <c r="CC24" i="56"/>
  <c r="CO24" i="56" s="1"/>
  <c r="BW19" i="56"/>
  <c r="CJ19" i="56"/>
  <c r="CV19" i="56" s="1"/>
  <c r="BO19" i="56"/>
  <c r="AB10" i="56" s="1"/>
  <c r="CB19" i="56"/>
  <c r="CN19" i="56" s="1"/>
  <c r="AB8" i="56"/>
  <c r="BN24" i="56"/>
  <c r="CA24" i="56"/>
  <c r="CM24" i="56" s="1"/>
  <c r="BV20" i="56"/>
  <c r="CI20" i="56"/>
  <c r="CU20" i="56" s="1"/>
  <c r="BU24" i="56"/>
  <c r="CH24" i="56"/>
  <c r="CT24" i="56" s="1"/>
  <c r="BN21" i="56"/>
  <c r="CA21" i="56"/>
  <c r="CM21" i="56" s="1"/>
  <c r="CG24" i="56"/>
  <c r="CS24" i="56" s="1"/>
  <c r="BT24" i="56"/>
  <c r="CE19" i="56"/>
  <c r="CQ19" i="56" s="1"/>
  <c r="BR19" i="56"/>
  <c r="CE24" i="56"/>
  <c r="CQ24" i="56" s="1"/>
  <c r="BR24" i="56"/>
  <c r="BX25" i="56"/>
  <c r="CK25" i="56"/>
  <c r="CW25" i="56" s="1"/>
  <c r="BP25" i="56"/>
  <c r="CC25" i="56"/>
  <c r="CO25" i="56" s="1"/>
  <c r="BC25" i="56"/>
  <c r="BW20" i="56"/>
  <c r="CJ20" i="56"/>
  <c r="CV20" i="56" s="1"/>
  <c r="BO20" i="56"/>
  <c r="CB20" i="56"/>
  <c r="CN20" i="56" s="1"/>
  <c r="BN17" i="56"/>
  <c r="AN17" i="56"/>
  <c r="CA17" i="56"/>
  <c r="BA17" i="56"/>
  <c r="AA8" i="56"/>
  <c r="BA25" i="56"/>
  <c r="BN25" i="56"/>
  <c r="AN25" i="56"/>
  <c r="CA25" i="56"/>
  <c r="CM25" i="56" s="1"/>
  <c r="BV21" i="56"/>
  <c r="CI21" i="56"/>
  <c r="CU21" i="56" s="1"/>
  <c r="CF22" i="56"/>
  <c r="CR22" i="56" s="1"/>
  <c r="BS22" i="56"/>
  <c r="BX21" i="56"/>
  <c r="CK21" i="56"/>
  <c r="CW21" i="56" s="1"/>
  <c r="CH20" i="56"/>
  <c r="CT20" i="56" s="1"/>
  <c r="BU20" i="56"/>
  <c r="CH21" i="56"/>
  <c r="CT21" i="56" s="1"/>
  <c r="BU21" i="56"/>
  <c r="AZ21" i="56"/>
  <c r="AL21" i="56"/>
  <c r="BM21" i="56"/>
  <c r="BZ21" i="56"/>
  <c r="CL21" i="56" s="1"/>
  <c r="AM21" i="56"/>
  <c r="AN21" i="56" s="1"/>
  <c r="CG25" i="56"/>
  <c r="CS25" i="56" s="1"/>
  <c r="BT25" i="56"/>
  <c r="CF18" i="56"/>
  <c r="CR18" i="56" s="1"/>
  <c r="BS18" i="56"/>
  <c r="CF24" i="56"/>
  <c r="CR24" i="56" s="1"/>
  <c r="BS24" i="56"/>
  <c r="BQ23" i="56"/>
  <c r="CD23" i="56"/>
  <c r="CP23" i="56" s="1"/>
  <c r="BX26" i="56"/>
  <c r="CK26" i="56"/>
  <c r="CW26" i="56" s="1"/>
  <c r="BP26" i="56"/>
  <c r="CC26" i="56"/>
  <c r="CO26" i="56" s="1"/>
  <c r="BW21" i="56"/>
  <c r="CJ21" i="56"/>
  <c r="CV21" i="56" s="1"/>
  <c r="BO21" i="56"/>
  <c r="CB21" i="56"/>
  <c r="CN21" i="56" s="1"/>
  <c r="CN17" i="56"/>
  <c r="AP18" i="56"/>
  <c r="BN18" i="56"/>
  <c r="BY18" i="56" s="1"/>
  <c r="CA18" i="56"/>
  <c r="CM18" i="56" s="1"/>
  <c r="AN18" i="56"/>
  <c r="BA18" i="56"/>
  <c r="BA26" i="56"/>
  <c r="BB26" i="56" s="1"/>
  <c r="BN26" i="56"/>
  <c r="AN26" i="56"/>
  <c r="CA26" i="56"/>
  <c r="CM26" i="56" s="1"/>
  <c r="BV22" i="56"/>
  <c r="CI22" i="56"/>
  <c r="CU22" i="56" s="1"/>
  <c r="AZ24" i="56"/>
  <c r="BA24" i="56" s="1"/>
  <c r="BM24" i="56"/>
  <c r="AM24" i="56"/>
  <c r="AN24" i="56" s="1"/>
  <c r="AL24" i="56"/>
  <c r="BZ24" i="56"/>
  <c r="CL24" i="56" s="1"/>
  <c r="BW24" i="56"/>
  <c r="CJ24" i="56"/>
  <c r="CV24" i="56" s="1"/>
  <c r="CH22" i="56"/>
  <c r="CT22" i="56" s="1"/>
  <c r="BU22" i="56"/>
  <c r="AZ22" i="56"/>
  <c r="AL22" i="56"/>
  <c r="AM22" i="56"/>
  <c r="AN22" i="56" s="1"/>
  <c r="BM22" i="56"/>
  <c r="BZ22" i="56"/>
  <c r="CL22" i="56" s="1"/>
  <c r="CG26" i="56"/>
  <c r="CS26" i="56" s="1"/>
  <c r="BT26" i="56"/>
  <c r="AO18" i="56"/>
  <c r="CV17" i="56"/>
  <c r="BQ22" i="56"/>
  <c r="CD22" i="56"/>
  <c r="CP22" i="56" s="1"/>
  <c r="BX19" i="56"/>
  <c r="CK19" i="56"/>
  <c r="CW19" i="56" s="1"/>
  <c r="BP19" i="56"/>
  <c r="CC19" i="56"/>
  <c r="CO19" i="56" s="1"/>
  <c r="CE25" i="56"/>
  <c r="CQ25" i="56" s="1"/>
  <c r="BR25" i="56"/>
  <c r="BW22" i="56"/>
  <c r="CJ22" i="56"/>
  <c r="CV22" i="56" s="1"/>
  <c r="BO22" i="56"/>
  <c r="CB22" i="56"/>
  <c r="CN22" i="56" s="1"/>
  <c r="BA19" i="56"/>
  <c r="BB19" i="56" s="1"/>
  <c r="BN19" i="56"/>
  <c r="CA19" i="56"/>
  <c r="CM19" i="56" s="1"/>
  <c r="AN19" i="56"/>
  <c r="BV23" i="56"/>
  <c r="CI23" i="56"/>
  <c r="CU23" i="56" s="1"/>
  <c r="CG20" i="56"/>
  <c r="CS20" i="56" s="1"/>
  <c r="BT20" i="56"/>
  <c r="BP21" i="56"/>
  <c r="CC21" i="56"/>
  <c r="CO21" i="56" s="1"/>
  <c r="BV17" i="56"/>
  <c r="CI17" i="56"/>
  <c r="AI8" i="56"/>
  <c r="AZ20" i="56"/>
  <c r="AL20" i="56"/>
  <c r="BM20" i="56"/>
  <c r="BZ20" i="56"/>
  <c r="CL20" i="56" s="1"/>
  <c r="AM20" i="56"/>
  <c r="BU23" i="56"/>
  <c r="CH23" i="56"/>
  <c r="CT23" i="56" s="1"/>
  <c r="AZ23" i="56"/>
  <c r="BM23" i="56"/>
  <c r="BY23" i="56" s="1"/>
  <c r="AM23" i="56"/>
  <c r="AL23" i="56"/>
  <c r="BZ23" i="56"/>
  <c r="CL23" i="56" s="1"/>
  <c r="CG21" i="56"/>
  <c r="CS21" i="56" s="1"/>
  <c r="BT21" i="56"/>
  <c r="CG18" i="56"/>
  <c r="CS18" i="56" s="1"/>
  <c r="BT18" i="56"/>
  <c r="AF8" i="56"/>
  <c r="BS17" i="56"/>
  <c r="CF17" i="56"/>
  <c r="BQ21" i="56"/>
  <c r="CD21" i="56"/>
  <c r="CP21" i="56" s="1"/>
  <c r="BX20" i="56"/>
  <c r="CK20" i="56"/>
  <c r="CW20" i="56" s="1"/>
  <c r="BP20" i="56"/>
  <c r="CC20" i="56"/>
  <c r="CO20" i="56" s="1"/>
  <c r="BQ24" i="56"/>
  <c r="CD24" i="56"/>
  <c r="CP24" i="56" s="1"/>
  <c r="BW23" i="56"/>
  <c r="CJ23" i="56"/>
  <c r="CV23" i="56" s="1"/>
  <c r="BO23" i="56"/>
  <c r="CB23" i="56"/>
  <c r="CN23" i="56" s="1"/>
  <c r="BA20" i="56"/>
  <c r="BN20" i="56"/>
  <c r="CA20" i="56"/>
  <c r="CM20" i="56" s="1"/>
  <c r="AL18" i="56"/>
  <c r="BV24" i="56"/>
  <c r="CI24" i="56"/>
  <c r="CU24" i="56" s="1"/>
  <c r="AP26" i="56" l="1"/>
  <c r="AO22" i="56"/>
  <c r="AR22" i="56" s="1"/>
  <c r="AO21" i="56"/>
  <c r="AO24" i="56"/>
  <c r="AQ24" i="56" s="1"/>
  <c r="AC10" i="56"/>
  <c r="BC19" i="56"/>
  <c r="AE10" i="56"/>
  <c r="Z9" i="56"/>
  <c r="AO17" i="56"/>
  <c r="AO26" i="56"/>
  <c r="CS17" i="56"/>
  <c r="AG12" i="56"/>
  <c r="AI10" i="56"/>
  <c r="AQ22" i="56"/>
  <c r="BB20" i="56"/>
  <c r="BC20" i="56" s="1"/>
  <c r="AP25" i="56"/>
  <c r="BY17" i="56"/>
  <c r="Z10" i="56"/>
  <c r="BY19" i="56"/>
  <c r="AC12" i="56"/>
  <c r="CO17" i="56"/>
  <c r="CL17" i="56"/>
  <c r="AL12" i="56" s="1"/>
  <c r="Z12" i="56"/>
  <c r="AH10" i="56"/>
  <c r="CR17" i="56"/>
  <c r="AF12" i="56"/>
  <c r="BY20" i="56"/>
  <c r="BY24" i="56"/>
  <c r="AB12" i="56"/>
  <c r="Z11" i="56"/>
  <c r="AP17" i="56"/>
  <c r="AK12" i="56"/>
  <c r="CW17" i="56"/>
  <c r="AG10" i="56"/>
  <c r="CU17" i="56"/>
  <c r="AI12" i="56"/>
  <c r="BY22" i="56"/>
  <c r="BC26" i="56"/>
  <c r="BE26" i="56" s="1"/>
  <c r="BE19" i="56"/>
  <c r="BF19" i="56" s="1"/>
  <c r="AJ10" i="56"/>
  <c r="BY25" i="56"/>
  <c r="AN23" i="56"/>
  <c r="AD10" i="56"/>
  <c r="AQ26" i="56"/>
  <c r="AR26" i="56"/>
  <c r="AQ18" i="56"/>
  <c r="AR18" i="56" s="1"/>
  <c r="AF10" i="56"/>
  <c r="AJ12" i="56"/>
  <c r="BB18" i="56"/>
  <c r="CM17" i="56"/>
  <c r="AA12" i="56"/>
  <c r="AO19" i="56"/>
  <c r="CQ17" i="56"/>
  <c r="AE12" i="56"/>
  <c r="BD25" i="56"/>
  <c r="BY26" i="56"/>
  <c r="BD19" i="56"/>
  <c r="AN20" i="56"/>
  <c r="BB17" i="56"/>
  <c r="BA23" i="56"/>
  <c r="CT17" i="56"/>
  <c r="AH12" i="56"/>
  <c r="BD26" i="56"/>
  <c r="BB24" i="56"/>
  <c r="BY21" i="56"/>
  <c r="AA10" i="56"/>
  <c r="BA21" i="56"/>
  <c r="AP24" i="56"/>
  <c r="AL8" i="56"/>
  <c r="AD12" i="56"/>
  <c r="CP17" i="56"/>
  <c r="BD20" i="56"/>
  <c r="BE20" i="56" s="1"/>
  <c r="BA22" i="56"/>
  <c r="AP22" i="56"/>
  <c r="BF20" i="56" l="1"/>
  <c r="BF26" i="56"/>
  <c r="BI26" i="56" s="1"/>
  <c r="AP19" i="56"/>
  <c r="AS18" i="56"/>
  <c r="AA9" i="56"/>
  <c r="AA11" i="56" s="1"/>
  <c r="AT22" i="56"/>
  <c r="BC23" i="56"/>
  <c r="AS22" i="56"/>
  <c r="AV22" i="56" s="1"/>
  <c r="BG26" i="56"/>
  <c r="AO20" i="56"/>
  <c r="AP20" i="56" s="1"/>
  <c r="AO23" i="56"/>
  <c r="AU18" i="56"/>
  <c r="AQ17" i="56"/>
  <c r="AP21" i="56"/>
  <c r="BE25" i="56"/>
  <c r="BC24" i="56"/>
  <c r="AL10" i="56"/>
  <c r="BD18" i="56"/>
  <c r="BG19" i="56"/>
  <c r="BB21" i="56"/>
  <c r="BH26" i="56"/>
  <c r="AR17" i="56"/>
  <c r="BC17" i="56"/>
  <c r="AU22" i="56"/>
  <c r="BC21" i="56"/>
  <c r="BD21" i="56" s="1"/>
  <c r="BE21" i="56" s="1"/>
  <c r="BC18" i="56"/>
  <c r="AS26" i="56"/>
  <c r="AQ25" i="56"/>
  <c r="AR25" i="56" s="1"/>
  <c r="AR24" i="56"/>
  <c r="AT24" i="56" s="1"/>
  <c r="AT26" i="56"/>
  <c r="AU26" i="56" s="1"/>
  <c r="BG20" i="56"/>
  <c r="AS24" i="56"/>
  <c r="BF25" i="56"/>
  <c r="AT18" i="56"/>
  <c r="BB23" i="56"/>
  <c r="BC22" i="56"/>
  <c r="BB22" i="56"/>
  <c r="BF21" i="56" l="1"/>
  <c r="BJ26" i="56"/>
  <c r="AV18" i="56"/>
  <c r="AW18" i="56" s="1"/>
  <c r="AX18" i="56" s="1"/>
  <c r="AY18" i="56" s="1"/>
  <c r="BH20" i="56"/>
  <c r="BH19" i="56"/>
  <c r="BI19" i="56" s="1"/>
  <c r="BD17" i="56"/>
  <c r="AQ19" i="56"/>
  <c r="BI20" i="56"/>
  <c r="BJ20" i="56" s="1"/>
  <c r="BK20" i="56" s="1"/>
  <c r="BL20" i="56" s="1"/>
  <c r="BD22" i="56"/>
  <c r="BE22" i="56" s="1"/>
  <c r="AS17" i="56"/>
  <c r="AW22" i="56"/>
  <c r="AQ20" i="56"/>
  <c r="AR20" i="56" s="1"/>
  <c r="AV26" i="56"/>
  <c r="AW26" i="56" s="1"/>
  <c r="AX26" i="56" s="1"/>
  <c r="AY26" i="56" s="1"/>
  <c r="BE18" i="56"/>
  <c r="BG25" i="56"/>
  <c r="BI25" i="56" s="1"/>
  <c r="BJ25" i="56" s="1"/>
  <c r="BK25" i="56" s="1"/>
  <c r="BH25" i="56"/>
  <c r="AB9" i="56"/>
  <c r="AB11" i="56" s="1"/>
  <c r="AP23" i="56"/>
  <c r="AQ23" i="56" s="1"/>
  <c r="AU24" i="56"/>
  <c r="AV24" i="56" s="1"/>
  <c r="AW24" i="56" s="1"/>
  <c r="AS25" i="56"/>
  <c r="BD23" i="56"/>
  <c r="BD24" i="56"/>
  <c r="BE23" i="56"/>
  <c r="BF23" i="56" s="1"/>
  <c r="AQ21" i="56"/>
  <c r="BJ19" i="56" l="1"/>
  <c r="BG22" i="56"/>
  <c r="BL25" i="56"/>
  <c r="AT17" i="56"/>
  <c r="BF22" i="56"/>
  <c r="BH22" i="56" s="1"/>
  <c r="AU17" i="56"/>
  <c r="AT25" i="56"/>
  <c r="AU25" i="56" s="1"/>
  <c r="AV25" i="56" s="1"/>
  <c r="AW25" i="56" s="1"/>
  <c r="AX25" i="56" s="1"/>
  <c r="AX22" i="56"/>
  <c r="AY22" i="56" s="1"/>
  <c r="AD9" i="56"/>
  <c r="AD11" i="56" s="1"/>
  <c r="BG24" i="56"/>
  <c r="AR23" i="56"/>
  <c r="AS23" i="56"/>
  <c r="AS20" i="56"/>
  <c r="BK26" i="56"/>
  <c r="BL26" i="56" s="1"/>
  <c r="AX24" i="56"/>
  <c r="AY24" i="56" s="1"/>
  <c r="BF18" i="56"/>
  <c r="BK19" i="56"/>
  <c r="BL19" i="56" s="1"/>
  <c r="AC9" i="56"/>
  <c r="AC11" i="56" s="1"/>
  <c r="AR21" i="56"/>
  <c r="BG23" i="56"/>
  <c r="BG21" i="56"/>
  <c r="BH21" i="56" s="1"/>
  <c r="BE24" i="56"/>
  <c r="BF24" i="56" s="1"/>
  <c r="AR19" i="56"/>
  <c r="BE17" i="56"/>
  <c r="BI21" i="56" l="1"/>
  <c r="BJ21" i="56"/>
  <c r="BK21" i="56" s="1"/>
  <c r="BL21" i="56" s="1"/>
  <c r="BH24" i="56"/>
  <c r="BI22" i="56"/>
  <c r="AT20" i="56"/>
  <c r="AU20" i="56" s="1"/>
  <c r="AV20" i="56" s="1"/>
  <c r="AW20" i="56" s="1"/>
  <c r="AX20" i="56" s="1"/>
  <c r="AY20" i="56" s="1"/>
  <c r="AT23" i="56"/>
  <c r="BI24" i="56"/>
  <c r="BJ24" i="56" s="1"/>
  <c r="BK24" i="56" s="1"/>
  <c r="BL24" i="56" s="1"/>
  <c r="AS21" i="56"/>
  <c r="AT21" i="56" s="1"/>
  <c r="AY25" i="56"/>
  <c r="AU21" i="56"/>
  <c r="AV17" i="56"/>
  <c r="BH17" i="56"/>
  <c r="BI17" i="56"/>
  <c r="BJ17" i="56" s="1"/>
  <c r="BK17" i="56" s="1"/>
  <c r="BL17" i="56" s="1"/>
  <c r="BF17" i="56"/>
  <c r="BG17" i="56" s="1"/>
  <c r="AE9" i="56"/>
  <c r="AE11" i="56" s="1"/>
  <c r="BJ22" i="56"/>
  <c r="BK22" i="56" s="1"/>
  <c r="BL22" i="56" s="1"/>
  <c r="AV21" i="56"/>
  <c r="AW21" i="56" s="1"/>
  <c r="AX21" i="56" s="1"/>
  <c r="AY21" i="56" s="1"/>
  <c r="BH23" i="56"/>
  <c r="BI23" i="56" s="1"/>
  <c r="BJ23" i="56" s="1"/>
  <c r="BK23" i="56" s="1"/>
  <c r="BL23" i="56" s="1"/>
  <c r="AU23" i="56"/>
  <c r="AV23" i="56" s="1"/>
  <c r="BI18" i="56"/>
  <c r="BJ18" i="56" s="1"/>
  <c r="BK18" i="56" s="1"/>
  <c r="BL18" i="56" s="1"/>
  <c r="BG18" i="56"/>
  <c r="BH18" i="56" s="1"/>
  <c r="AS19" i="56"/>
  <c r="AF9" i="56" s="1"/>
  <c r="AF11" i="56" s="1"/>
  <c r="I15" i="55"/>
  <c r="I16" i="55"/>
  <c r="I17" i="55"/>
  <c r="I18" i="55"/>
  <c r="I19" i="55"/>
  <c r="I20" i="55"/>
  <c r="AF42" i="55"/>
  <c r="X42" i="55"/>
  <c r="I26" i="55"/>
  <c r="I25" i="55"/>
  <c r="I23" i="55"/>
  <c r="AJ22" i="55"/>
  <c r="AH21" i="55"/>
  <c r="AJ21" i="55" s="1"/>
  <c r="C18" i="55"/>
  <c r="C17" i="55"/>
  <c r="C19" i="55" s="1"/>
  <c r="C20" i="55" s="1"/>
  <c r="C21" i="55" s="1"/>
  <c r="C23" i="55" s="1"/>
  <c r="C25" i="55" s="1"/>
  <c r="C26" i="55" s="1"/>
  <c r="G16" i="55"/>
  <c r="G17" i="55" s="1"/>
  <c r="G18" i="55" s="1"/>
  <c r="G19" i="55" s="1"/>
  <c r="G20" i="55" s="1"/>
  <c r="G21" i="55" s="1"/>
  <c r="G23" i="55" s="1"/>
  <c r="G25" i="55" s="1"/>
  <c r="G26" i="55" s="1"/>
  <c r="D16" i="55"/>
  <c r="D17" i="55" s="1"/>
  <c r="D18" i="55" s="1"/>
  <c r="D19" i="55" s="1"/>
  <c r="D20" i="55" s="1"/>
  <c r="D21" i="55" s="1"/>
  <c r="D23" i="55" s="1"/>
  <c r="D25" i="55" s="1"/>
  <c r="D26" i="55" s="1"/>
  <c r="C16" i="55"/>
  <c r="C15" i="55"/>
  <c r="AH12" i="55"/>
  <c r="AI12" i="55" s="1"/>
  <c r="AG12" i="55"/>
  <c r="AG42" i="55" s="1"/>
  <c r="AF12" i="55"/>
  <c r="AE12" i="55"/>
  <c r="AE42" i="55" s="1"/>
  <c r="AD12" i="55"/>
  <c r="AD42" i="55" s="1"/>
  <c r="AC12" i="55"/>
  <c r="AC42" i="55" s="1"/>
  <c r="AB12" i="55"/>
  <c r="AB42" i="55" s="1"/>
  <c r="AA12" i="55"/>
  <c r="AA42" i="55" s="1"/>
  <c r="Z12" i="55"/>
  <c r="Z42" i="55" s="1"/>
  <c r="Y12" i="55"/>
  <c r="Y42" i="55" s="1"/>
  <c r="X12" i="55"/>
  <c r="W12" i="55"/>
  <c r="W42" i="55" s="1"/>
  <c r="V12" i="55"/>
  <c r="V42" i="55" s="1"/>
  <c r="I12" i="55"/>
  <c r="K11" i="55"/>
  <c r="L11" i="55" s="1"/>
  <c r="M11" i="55" s="1"/>
  <c r="N11" i="55" s="1"/>
  <c r="O11" i="55" s="1"/>
  <c r="P11" i="55" s="1"/>
  <c r="Q11" i="55" s="1"/>
  <c r="R11" i="55" s="1"/>
  <c r="S11" i="55" s="1"/>
  <c r="T11" i="55" s="1"/>
  <c r="U11" i="55" s="1"/>
  <c r="C5" i="55"/>
  <c r="S12" i="55" s="1"/>
  <c r="B1" i="55"/>
  <c r="D72" i="52"/>
  <c r="D66" i="52"/>
  <c r="D28" i="52"/>
  <c r="D27" i="52"/>
  <c r="D26" i="52"/>
  <c r="D25" i="52"/>
  <c r="D24" i="52"/>
  <c r="H22" i="52"/>
  <c r="I22" i="52" s="1"/>
  <c r="D22" i="52"/>
  <c r="E21" i="52"/>
  <c r="D21" i="52"/>
  <c r="E20" i="52"/>
  <c r="D20" i="52"/>
  <c r="E19" i="52"/>
  <c r="D19" i="52"/>
  <c r="E18" i="52"/>
  <c r="D18" i="52"/>
  <c r="H17" i="52"/>
  <c r="I17" i="52" s="1"/>
  <c r="D17" i="52"/>
  <c r="E16" i="52"/>
  <c r="D16" i="52"/>
  <c r="E15" i="52"/>
  <c r="D15" i="52"/>
  <c r="E14" i="52"/>
  <c r="D14" i="52"/>
  <c r="E13" i="52"/>
  <c r="D13" i="52"/>
  <c r="F11" i="52"/>
  <c r="E11" i="52"/>
  <c r="F10" i="52"/>
  <c r="E10" i="52"/>
  <c r="C66" i="52" s="1"/>
  <c r="I78" i="51"/>
  <c r="P32" i="51"/>
  <c r="O32" i="51"/>
  <c r="I32" i="51"/>
  <c r="I74" i="51" s="1"/>
  <c r="D32" i="51"/>
  <c r="P31" i="51"/>
  <c r="O31" i="51"/>
  <c r="L31" i="51"/>
  <c r="M31" i="51" s="1"/>
  <c r="D31" i="51"/>
  <c r="P30" i="51"/>
  <c r="O30" i="51"/>
  <c r="M30" i="51"/>
  <c r="L30" i="51"/>
  <c r="D30" i="51"/>
  <c r="P28" i="51"/>
  <c r="O28" i="51"/>
  <c r="J28" i="51"/>
  <c r="I28" i="51"/>
  <c r="D28" i="51"/>
  <c r="P27" i="51"/>
  <c r="O27" i="51"/>
  <c r="L27" i="51"/>
  <c r="M27" i="51" s="1"/>
  <c r="D27" i="51"/>
  <c r="P26" i="51"/>
  <c r="O26" i="51"/>
  <c r="L26" i="51"/>
  <c r="M26" i="51" s="1"/>
  <c r="D26" i="51"/>
  <c r="P25" i="51"/>
  <c r="O25" i="51"/>
  <c r="L25" i="51"/>
  <c r="M25" i="51" s="1"/>
  <c r="D25" i="51"/>
  <c r="P23" i="51"/>
  <c r="O23" i="51"/>
  <c r="J23" i="51"/>
  <c r="L23" i="51" s="1"/>
  <c r="I23" i="51"/>
  <c r="D23" i="51"/>
  <c r="P22" i="51"/>
  <c r="O22" i="51"/>
  <c r="M22" i="51"/>
  <c r="L22" i="51"/>
  <c r="D22" i="51"/>
  <c r="P21" i="51"/>
  <c r="O21" i="51"/>
  <c r="L21" i="51"/>
  <c r="M21" i="51" s="1"/>
  <c r="D21" i="51"/>
  <c r="P20" i="51"/>
  <c r="O20" i="51"/>
  <c r="L20" i="51"/>
  <c r="M20" i="51" s="1"/>
  <c r="D20" i="51"/>
  <c r="P19" i="51"/>
  <c r="O19" i="51"/>
  <c r="L19" i="51"/>
  <c r="M19" i="51" s="1"/>
  <c r="D19" i="51"/>
  <c r="P18" i="51"/>
  <c r="O18" i="51"/>
  <c r="M18" i="51"/>
  <c r="L18" i="51"/>
  <c r="D18" i="51"/>
  <c r="P16" i="51"/>
  <c r="O16" i="51"/>
  <c r="I16" i="51"/>
  <c r="D16" i="51"/>
  <c r="P15" i="51"/>
  <c r="O15" i="51"/>
  <c r="L15" i="51"/>
  <c r="M15" i="51" s="1"/>
  <c r="G15" i="51"/>
  <c r="G16" i="51" s="1"/>
  <c r="G18" i="51" s="1"/>
  <c r="G19" i="51" s="1"/>
  <c r="G20" i="51" s="1"/>
  <c r="G21" i="51" s="1"/>
  <c r="G22" i="51" s="1"/>
  <c r="G23" i="51" s="1"/>
  <c r="G25" i="51" s="1"/>
  <c r="G26" i="51" s="1"/>
  <c r="G27" i="51" s="1"/>
  <c r="G28" i="51" s="1"/>
  <c r="G30" i="51" s="1"/>
  <c r="G31" i="51" s="1"/>
  <c r="G32" i="51" s="1"/>
  <c r="D15" i="51"/>
  <c r="P14" i="51"/>
  <c r="O14" i="51"/>
  <c r="G14" i="51"/>
  <c r="D14" i="51"/>
  <c r="J12" i="51"/>
  <c r="I12" i="51"/>
  <c r="J11" i="51"/>
  <c r="I11" i="51"/>
  <c r="AW23" i="56" l="1"/>
  <c r="AX23" i="56" s="1"/>
  <c r="AW17" i="56"/>
  <c r="AT19" i="56"/>
  <c r="Z11" i="55"/>
  <c r="V11" i="55"/>
  <c r="AD11" i="55"/>
  <c r="M12" i="55"/>
  <c r="U12" i="55"/>
  <c r="AC11" i="55"/>
  <c r="T12" i="55"/>
  <c r="AE11" i="55"/>
  <c r="X11" i="55"/>
  <c r="AF11" i="55"/>
  <c r="O12" i="55"/>
  <c r="L12" i="55"/>
  <c r="W11" i="55"/>
  <c r="N12" i="55"/>
  <c r="Y11" i="55"/>
  <c r="AG11" i="55"/>
  <c r="P12" i="55"/>
  <c r="Q12" i="55"/>
  <c r="AA11" i="55"/>
  <c r="J12" i="55"/>
  <c r="R12" i="55"/>
  <c r="AB11" i="55"/>
  <c r="K12" i="55"/>
  <c r="I76" i="51"/>
  <c r="M23" i="51"/>
  <c r="L28" i="51"/>
  <c r="I79" i="51"/>
  <c r="AG9" i="56" l="1"/>
  <c r="AG11" i="56" s="1"/>
  <c r="AU19" i="56"/>
  <c r="AX17" i="56"/>
  <c r="AY17" i="56" s="1"/>
  <c r="AY23" i="56"/>
  <c r="I77" i="51"/>
  <c r="M28" i="51"/>
  <c r="AH9" i="56" l="1"/>
  <c r="AH11" i="56" s="1"/>
  <c r="AV19" i="56"/>
  <c r="E21" i="34"/>
  <c r="E20" i="34"/>
  <c r="E19" i="34"/>
  <c r="E18" i="34"/>
  <c r="E16" i="34"/>
  <c r="E15" i="34"/>
  <c r="E14" i="34"/>
  <c r="E13" i="34"/>
  <c r="AI12" i="13"/>
  <c r="AH12" i="13"/>
  <c r="AW19" i="56" l="1"/>
  <c r="AI9" i="56"/>
  <c r="AI11" i="56" s="1"/>
  <c r="B1" i="13"/>
  <c r="B1" i="29"/>
  <c r="Z18" i="13"/>
  <c r="Y18" i="13"/>
  <c r="X12" i="48"/>
  <c r="O24" i="48"/>
  <c r="Y18" i="55" s="1"/>
  <c r="M24" i="48"/>
  <c r="V24" i="48"/>
  <c r="U24" i="48"/>
  <c r="T24" i="48"/>
  <c r="S24" i="48"/>
  <c r="AC18" i="55" s="1"/>
  <c r="R24" i="48"/>
  <c r="AB18" i="55" s="1"/>
  <c r="P24" i="48"/>
  <c r="Z18" i="55" s="1"/>
  <c r="L24" i="48"/>
  <c r="X15" i="48"/>
  <c r="X22" i="48"/>
  <c r="X21" i="48"/>
  <c r="X20" i="48"/>
  <c r="X19" i="48"/>
  <c r="X18" i="48"/>
  <c r="X17" i="48"/>
  <c r="X16" i="48"/>
  <c r="X14" i="48"/>
  <c r="B1" i="48"/>
  <c r="AD18" i="13" l="1"/>
  <c r="AD18" i="55"/>
  <c r="AB18" i="13"/>
  <c r="AE18" i="13"/>
  <c r="AE18" i="55"/>
  <c r="AC18" i="13"/>
  <c r="AF18" i="13"/>
  <c r="AF18" i="55"/>
  <c r="W18" i="13"/>
  <c r="W18" i="55"/>
  <c r="V18" i="13"/>
  <c r="V18" i="55"/>
  <c r="AX19" i="56"/>
  <c r="AJ9" i="56"/>
  <c r="AJ11" i="56" s="1"/>
  <c r="W24" i="48"/>
  <c r="Q24" i="48"/>
  <c r="N24" i="48"/>
  <c r="X13" i="48"/>
  <c r="X24" i="48" s="1"/>
  <c r="AA18" i="13" l="1"/>
  <c r="AA18" i="55"/>
  <c r="AG18" i="13"/>
  <c r="AG18" i="55"/>
  <c r="X18" i="13"/>
  <c r="X18" i="55"/>
  <c r="AH18" i="55" s="1"/>
  <c r="AJ18" i="55" s="1"/>
  <c r="AY19" i="56"/>
  <c r="AL9" i="56" s="1"/>
  <c r="AK9" i="56"/>
  <c r="AK11" i="56" s="1"/>
  <c r="AL11" i="56" s="1"/>
  <c r="AB8" i="14"/>
  <c r="X10" i="48"/>
  <c r="W10" i="48"/>
  <c r="V10" i="48"/>
  <c r="U10" i="48"/>
  <c r="T10" i="48"/>
  <c r="S10" i="48"/>
  <c r="R10" i="48"/>
  <c r="Q10" i="48"/>
  <c r="P10" i="48"/>
  <c r="O10" i="48"/>
  <c r="N10" i="48"/>
  <c r="M10" i="48"/>
  <c r="L10" i="48"/>
  <c r="P8" i="14"/>
  <c r="L9" i="48"/>
  <c r="M9" i="48" s="1"/>
  <c r="N9" i="48" s="1"/>
  <c r="O9" i="48" s="1"/>
  <c r="P9" i="48" s="1"/>
  <c r="Q9" i="48" s="1"/>
  <c r="R9" i="48" s="1"/>
  <c r="S9" i="48" s="1"/>
  <c r="T9" i="48" s="1"/>
  <c r="U9" i="48" s="1"/>
  <c r="V9" i="48" s="1"/>
  <c r="W9" i="48" s="1"/>
  <c r="P7" i="14"/>
  <c r="F22" i="48"/>
  <c r="F21" i="48"/>
  <c r="F20" i="48"/>
  <c r="F19" i="48"/>
  <c r="F18" i="48"/>
  <c r="F17" i="48"/>
  <c r="F16" i="48"/>
  <c r="F15" i="48"/>
  <c r="F14" i="48"/>
  <c r="F13" i="48"/>
  <c r="F12" i="48"/>
  <c r="V12" i="13" l="1"/>
  <c r="I16" i="17" l="1"/>
  <c r="O14" i="17"/>
  <c r="O15" i="17"/>
  <c r="O16" i="17"/>
  <c r="O18" i="17"/>
  <c r="O19" i="17"/>
  <c r="O20" i="17"/>
  <c r="O21" i="17"/>
  <c r="O22" i="17"/>
  <c r="O23" i="17"/>
  <c r="O25" i="17"/>
  <c r="O26" i="17"/>
  <c r="O27" i="17"/>
  <c r="O28" i="17"/>
  <c r="O30" i="17"/>
  <c r="O31" i="17"/>
  <c r="O32" i="17"/>
  <c r="P14" i="17"/>
  <c r="P15" i="17"/>
  <c r="P16" i="17"/>
  <c r="P18" i="17"/>
  <c r="P19" i="17"/>
  <c r="P20" i="17"/>
  <c r="P21" i="17"/>
  <c r="P22" i="17"/>
  <c r="P23" i="17"/>
  <c r="P25" i="17"/>
  <c r="P26" i="17"/>
  <c r="P27" i="17"/>
  <c r="P28" i="17"/>
  <c r="P30" i="17"/>
  <c r="P31" i="17"/>
  <c r="P32" i="17"/>
  <c r="J28" i="17"/>
  <c r="I28" i="17"/>
  <c r="I32" i="17" s="1"/>
  <c r="J23" i="17"/>
  <c r="I23" i="17"/>
  <c r="AH21" i="13" l="1"/>
  <c r="AH18" i="13"/>
  <c r="X21" i="29"/>
  <c r="F21" i="52" l="1"/>
  <c r="H21" i="52" s="1"/>
  <c r="F21" i="34"/>
  <c r="F18" i="52"/>
  <c r="H18" i="52" s="1"/>
  <c r="F18" i="34"/>
  <c r="I20" i="13"/>
  <c r="I19" i="13"/>
  <c r="I18" i="13"/>
  <c r="I17" i="13"/>
  <c r="I16" i="13"/>
  <c r="I15" i="13"/>
  <c r="G14" i="17"/>
  <c r="D71" i="52" l="1"/>
  <c r="I21" i="52"/>
  <c r="D68" i="52"/>
  <c r="I18" i="52"/>
  <c r="G1" i="14"/>
  <c r="AA13" i="14" l="1"/>
  <c r="Z13" i="14"/>
  <c r="Y13" i="14"/>
  <c r="X13" i="14"/>
  <c r="W13" i="14"/>
  <c r="V13" i="14"/>
  <c r="U13" i="14"/>
  <c r="T13" i="14"/>
  <c r="S13" i="14"/>
  <c r="R13" i="14"/>
  <c r="Q13" i="14"/>
  <c r="AA12" i="14"/>
  <c r="Z12" i="14"/>
  <c r="Y12" i="14"/>
  <c r="X12" i="14"/>
  <c r="W12" i="14"/>
  <c r="V12" i="14"/>
  <c r="U12" i="14"/>
  <c r="T12" i="14"/>
  <c r="S12" i="14"/>
  <c r="R12" i="14"/>
  <c r="Q12" i="14"/>
  <c r="P13" i="14"/>
  <c r="P12" i="14"/>
  <c r="Q16" i="14"/>
  <c r="Q15" i="14"/>
  <c r="AA24" i="14"/>
  <c r="Z24" i="14"/>
  <c r="Y24" i="14"/>
  <c r="X24" i="14"/>
  <c r="W24" i="14"/>
  <c r="V24" i="14"/>
  <c r="U24" i="14"/>
  <c r="T24" i="14"/>
  <c r="S24" i="14"/>
  <c r="R24" i="14"/>
  <c r="Q24" i="14"/>
  <c r="AA23" i="14"/>
  <c r="Z23" i="14"/>
  <c r="Y23" i="14"/>
  <c r="X23" i="14"/>
  <c r="W23" i="14"/>
  <c r="V23" i="14"/>
  <c r="U23" i="14"/>
  <c r="T23" i="14"/>
  <c r="S23" i="14"/>
  <c r="R23" i="14"/>
  <c r="Q23" i="14"/>
  <c r="AA22" i="14"/>
  <c r="Z22" i="14"/>
  <c r="Y22" i="14"/>
  <c r="X22" i="14"/>
  <c r="W22" i="14"/>
  <c r="V22" i="14"/>
  <c r="U22" i="14"/>
  <c r="T22" i="14"/>
  <c r="S22" i="14"/>
  <c r="R22" i="14"/>
  <c r="Q22" i="14"/>
  <c r="AA21" i="14"/>
  <c r="Z21" i="14"/>
  <c r="Y21" i="14"/>
  <c r="X21" i="14"/>
  <c r="W21" i="14"/>
  <c r="V21" i="14"/>
  <c r="U21" i="14"/>
  <c r="T21" i="14"/>
  <c r="S21" i="14"/>
  <c r="R21" i="14"/>
  <c r="Q21" i="14"/>
  <c r="AA20" i="14"/>
  <c r="Z20" i="14"/>
  <c r="Y20" i="14"/>
  <c r="X20" i="14"/>
  <c r="W20" i="14"/>
  <c r="V20" i="14"/>
  <c r="U20" i="14"/>
  <c r="T20" i="14"/>
  <c r="S20" i="14"/>
  <c r="R20" i="14"/>
  <c r="Q20" i="14"/>
  <c r="AA19" i="14"/>
  <c r="Z19" i="14"/>
  <c r="Y19" i="14"/>
  <c r="X19" i="14"/>
  <c r="W19" i="14"/>
  <c r="V19" i="14"/>
  <c r="U19" i="14"/>
  <c r="T19" i="14"/>
  <c r="S19" i="14"/>
  <c r="R19" i="14"/>
  <c r="Q19" i="14"/>
  <c r="AA18" i="14"/>
  <c r="Z18" i="14"/>
  <c r="Y18" i="14"/>
  <c r="X18" i="14"/>
  <c r="W18" i="14"/>
  <c r="V18" i="14"/>
  <c r="U18" i="14"/>
  <c r="T18" i="14"/>
  <c r="S18" i="14"/>
  <c r="R18" i="14"/>
  <c r="Q18" i="14"/>
  <c r="AA17" i="14"/>
  <c r="Z17" i="14"/>
  <c r="Y17" i="14"/>
  <c r="X17" i="14"/>
  <c r="W17" i="14"/>
  <c r="V17" i="14"/>
  <c r="U17" i="14"/>
  <c r="T17" i="14"/>
  <c r="S17" i="14"/>
  <c r="R17" i="14"/>
  <c r="Q17" i="14"/>
  <c r="AA16" i="14"/>
  <c r="Z16" i="14"/>
  <c r="Y16" i="14"/>
  <c r="X16" i="14"/>
  <c r="W16" i="14"/>
  <c r="V16" i="14"/>
  <c r="U16" i="14"/>
  <c r="T16" i="14"/>
  <c r="S16" i="14"/>
  <c r="R16" i="14"/>
  <c r="AA15" i="14"/>
  <c r="Z15" i="14"/>
  <c r="Y15" i="14"/>
  <c r="X15" i="14"/>
  <c r="W15" i="14"/>
  <c r="V15" i="14"/>
  <c r="U15" i="14"/>
  <c r="T15" i="14"/>
  <c r="S15" i="14"/>
  <c r="R15" i="14"/>
  <c r="P24" i="14"/>
  <c r="P23" i="14"/>
  <c r="P22" i="14"/>
  <c r="P21" i="14"/>
  <c r="P20" i="14"/>
  <c r="P19" i="14"/>
  <c r="P18" i="14"/>
  <c r="P17" i="14"/>
  <c r="P16" i="14"/>
  <c r="P15" i="14"/>
  <c r="AA14" i="14"/>
  <c r="Z14" i="14"/>
  <c r="Y14" i="14"/>
  <c r="X14" i="14"/>
  <c r="W14" i="14"/>
  <c r="V14" i="14"/>
  <c r="U14" i="14"/>
  <c r="T14" i="14"/>
  <c r="X26" i="14" l="1"/>
  <c r="Q26" i="14"/>
  <c r="Y26" i="14"/>
  <c r="P26" i="14"/>
  <c r="R26" i="14"/>
  <c r="Z26" i="14"/>
  <c r="S26" i="14"/>
  <c r="AA26" i="14"/>
  <c r="T26" i="14"/>
  <c r="U26" i="14"/>
  <c r="W26" i="14"/>
  <c r="V26" i="14"/>
  <c r="K20" i="29"/>
  <c r="W20" i="29"/>
  <c r="X20" i="29"/>
  <c r="Y20" i="29"/>
  <c r="Y19" i="13" l="1"/>
  <c r="Y19" i="55"/>
  <c r="AF19" i="13"/>
  <c r="AF19" i="55"/>
  <c r="AG19" i="13"/>
  <c r="AG19" i="55"/>
  <c r="X19" i="13"/>
  <c r="AH19" i="13" s="1"/>
  <c r="X19" i="55"/>
  <c r="AB19" i="13"/>
  <c r="AB19" i="55"/>
  <c r="V19" i="13"/>
  <c r="V19" i="55"/>
  <c r="AC19" i="13"/>
  <c r="AC19" i="55"/>
  <c r="AE19" i="13"/>
  <c r="AE19" i="55"/>
  <c r="AA19" i="13"/>
  <c r="AA19" i="55"/>
  <c r="W19" i="13"/>
  <c r="W19" i="55"/>
  <c r="Z19" i="13"/>
  <c r="Z19" i="55"/>
  <c r="AD19" i="13"/>
  <c r="AD19" i="55"/>
  <c r="AA15" i="29"/>
  <c r="AB15" i="29" s="1"/>
  <c r="Z16" i="29"/>
  <c r="AA16" i="29"/>
  <c r="AB16" i="29"/>
  <c r="AH19" i="55" l="1"/>
  <c r="AJ19" i="55" s="1"/>
  <c r="F19" i="52"/>
  <c r="H19" i="52" s="1"/>
  <c r="F19" i="34"/>
  <c r="Y19" i="29"/>
  <c r="X19" i="29"/>
  <c r="W19" i="29"/>
  <c r="K19" i="29"/>
  <c r="D69" i="52" l="1"/>
  <c r="I19" i="52"/>
  <c r="Y17" i="29"/>
  <c r="X17" i="29"/>
  <c r="W17" i="29"/>
  <c r="K17" i="29"/>
  <c r="I74" i="17" l="1"/>
  <c r="G15" i="17"/>
  <c r="G16" i="17" s="1"/>
  <c r="G18" i="17" s="1"/>
  <c r="G19" i="17" s="1"/>
  <c r="G20" i="17" s="1"/>
  <c r="G21" i="17" s="1"/>
  <c r="G22" i="17" s="1"/>
  <c r="G23" i="17" s="1"/>
  <c r="G25" i="17" s="1"/>
  <c r="G26" i="17" s="1"/>
  <c r="G27" i="17" s="1"/>
  <c r="G28" i="17" s="1"/>
  <c r="G30" i="17" s="1"/>
  <c r="G31" i="17" s="1"/>
  <c r="G32" i="17" s="1"/>
  <c r="D32" i="17"/>
  <c r="D31" i="17"/>
  <c r="D30" i="17"/>
  <c r="D28" i="17"/>
  <c r="D27" i="17"/>
  <c r="D26" i="17"/>
  <c r="D25" i="17"/>
  <c r="D23" i="17"/>
  <c r="D22" i="17"/>
  <c r="D21" i="17"/>
  <c r="D20" i="17"/>
  <c r="D19" i="17"/>
  <c r="D18" i="17"/>
  <c r="D16" i="17"/>
  <c r="D15" i="17"/>
  <c r="D14" i="17"/>
  <c r="D72" i="34" l="1"/>
  <c r="D66" i="34"/>
  <c r="E11" i="34"/>
  <c r="F10" i="34"/>
  <c r="D13" i="34"/>
  <c r="F11" i="34" l="1"/>
  <c r="J11" i="17" l="1"/>
  <c r="I11" i="17"/>
  <c r="Q8" i="14" l="1"/>
  <c r="E10" i="34" l="1"/>
  <c r="C66" i="34" s="1"/>
  <c r="D27" i="34" l="1"/>
  <c r="D28" i="34"/>
  <c r="D26" i="34"/>
  <c r="D25" i="34"/>
  <c r="D24" i="34"/>
  <c r="D22" i="34"/>
  <c r="D21" i="34"/>
  <c r="D20" i="34"/>
  <c r="D19" i="34"/>
  <c r="D18" i="34"/>
  <c r="D17" i="34"/>
  <c r="D16" i="34"/>
  <c r="D15" i="34"/>
  <c r="D14" i="34"/>
  <c r="H22" i="34"/>
  <c r="I22" i="34" s="1"/>
  <c r="H21" i="34"/>
  <c r="H19" i="34"/>
  <c r="H18" i="34"/>
  <c r="H17" i="34"/>
  <c r="I17" i="34" s="1"/>
  <c r="I18" i="34" l="1"/>
  <c r="D68" i="34"/>
  <c r="I19" i="34"/>
  <c r="D69" i="34"/>
  <c r="I21" i="34"/>
  <c r="D71" i="34"/>
  <c r="Z12" i="13"/>
  <c r="Z42" i="13" s="1"/>
  <c r="Y26" i="29" l="1"/>
  <c r="Y25" i="29"/>
  <c r="Y24" i="29"/>
  <c r="Y23" i="29"/>
  <c r="Y22" i="29"/>
  <c r="Y21" i="29"/>
  <c r="Y18" i="29"/>
  <c r="X26" i="29"/>
  <c r="W26" i="29"/>
  <c r="K26" i="29"/>
  <c r="X25" i="29"/>
  <c r="W25" i="29"/>
  <c r="K25" i="29"/>
  <c r="X24" i="29"/>
  <c r="W24" i="29"/>
  <c r="K24" i="29"/>
  <c r="X23" i="29"/>
  <c r="W23" i="29"/>
  <c r="K23" i="29"/>
  <c r="X22" i="29"/>
  <c r="W22" i="29"/>
  <c r="K22" i="29"/>
  <c r="W21" i="29"/>
  <c r="K21" i="29"/>
  <c r="X18" i="29"/>
  <c r="W18" i="29"/>
  <c r="K18" i="29"/>
  <c r="AK16" i="29"/>
  <c r="CW16" i="29" s="1"/>
  <c r="AJ16" i="29"/>
  <c r="CV16" i="29" s="1"/>
  <c r="AI16" i="29"/>
  <c r="CU16" i="29" s="1"/>
  <c r="AH16" i="29"/>
  <c r="CH16" i="29" s="1"/>
  <c r="AG16" i="29"/>
  <c r="CS16" i="29" s="1"/>
  <c r="AF16" i="29"/>
  <c r="AF7" i="29" s="1"/>
  <c r="AE16" i="29"/>
  <c r="CQ16" i="29" s="1"/>
  <c r="AD16" i="29"/>
  <c r="AD7" i="29" s="1"/>
  <c r="AC16" i="29"/>
  <c r="CO16" i="29" s="1"/>
  <c r="CN16" i="29"/>
  <c r="CM16" i="29"/>
  <c r="CL16" i="29"/>
  <c r="CM15" i="29"/>
  <c r="CN15" i="29" s="1"/>
  <c r="CO15" i="29" s="1"/>
  <c r="CP15" i="29" s="1"/>
  <c r="CQ15" i="29" s="1"/>
  <c r="CR15" i="29" s="1"/>
  <c r="CS15" i="29" s="1"/>
  <c r="CT15" i="29" s="1"/>
  <c r="CU15" i="29" s="1"/>
  <c r="CV15" i="29" s="1"/>
  <c r="CW15" i="29" s="1"/>
  <c r="CA15" i="29"/>
  <c r="CB15" i="29" s="1"/>
  <c r="CC15" i="29" s="1"/>
  <c r="CD15" i="29" s="1"/>
  <c r="CE15" i="29" s="1"/>
  <c r="CF15" i="29" s="1"/>
  <c r="CG15" i="29" s="1"/>
  <c r="CH15" i="29" s="1"/>
  <c r="CI15" i="29" s="1"/>
  <c r="CJ15" i="29" s="1"/>
  <c r="CK15" i="29" s="1"/>
  <c r="BN15" i="29"/>
  <c r="BO15" i="29" s="1"/>
  <c r="BP15" i="29" s="1"/>
  <c r="BQ15" i="29" s="1"/>
  <c r="BR15" i="29" s="1"/>
  <c r="BS15" i="29" s="1"/>
  <c r="BT15" i="29" s="1"/>
  <c r="BU15" i="29" s="1"/>
  <c r="BV15" i="29" s="1"/>
  <c r="BW15" i="29" s="1"/>
  <c r="BX15" i="29" s="1"/>
  <c r="BA15" i="29"/>
  <c r="BB15" i="29" s="1"/>
  <c r="BC15" i="29" s="1"/>
  <c r="BD15" i="29" s="1"/>
  <c r="BE15" i="29" s="1"/>
  <c r="BF15" i="29" s="1"/>
  <c r="BG15" i="29" s="1"/>
  <c r="BH15" i="29" s="1"/>
  <c r="BI15" i="29" s="1"/>
  <c r="BJ15" i="29" s="1"/>
  <c r="BK15" i="29" s="1"/>
  <c r="AN15" i="29"/>
  <c r="AO15" i="29" s="1"/>
  <c r="AP15" i="29" s="1"/>
  <c r="AQ15" i="29" s="1"/>
  <c r="AR15" i="29" s="1"/>
  <c r="AS15" i="29" s="1"/>
  <c r="AT15" i="29" s="1"/>
  <c r="AU15" i="29" s="1"/>
  <c r="AV15" i="29" s="1"/>
  <c r="AW15" i="29" s="1"/>
  <c r="AX15" i="29" s="1"/>
  <c r="AC15" i="29"/>
  <c r="AD15" i="29" s="1"/>
  <c r="AE15" i="29" s="1"/>
  <c r="AF15" i="29" s="1"/>
  <c r="AG15" i="29" s="1"/>
  <c r="AH15" i="29" s="1"/>
  <c r="AI15" i="29" s="1"/>
  <c r="AJ15" i="29" s="1"/>
  <c r="AK15" i="29" s="1"/>
  <c r="AK5" i="29"/>
  <c r="AJ5" i="29"/>
  <c r="AI5" i="29"/>
  <c r="AH5" i="29"/>
  <c r="AG5" i="29"/>
  <c r="AF5" i="29"/>
  <c r="AE5" i="29"/>
  <c r="AD5" i="29"/>
  <c r="AC5" i="29"/>
  <c r="AB5" i="29"/>
  <c r="AA5" i="29"/>
  <c r="Z5" i="29"/>
  <c r="AK3" i="29"/>
  <c r="AJ3" i="29"/>
  <c r="AI3" i="29"/>
  <c r="AH3" i="29"/>
  <c r="AG3" i="29"/>
  <c r="AF3" i="29"/>
  <c r="AE3" i="29"/>
  <c r="AD3" i="29"/>
  <c r="AC3" i="29"/>
  <c r="AB3" i="29"/>
  <c r="AA3" i="29"/>
  <c r="Z3" i="29"/>
  <c r="K3" i="29"/>
  <c r="I3" i="29"/>
  <c r="Z21" i="29" l="1"/>
  <c r="AC17" i="29"/>
  <c r="AD17" i="29"/>
  <c r="AD18" i="29"/>
  <c r="BQ18" i="29" s="1"/>
  <c r="AG20" i="29"/>
  <c r="Z20" i="29"/>
  <c r="AH20" i="29"/>
  <c r="AB20" i="29"/>
  <c r="AJ20" i="29"/>
  <c r="AA20" i="29"/>
  <c r="AI20" i="29"/>
  <c r="AC20" i="29"/>
  <c r="AK20" i="29"/>
  <c r="AD20" i="29"/>
  <c r="AE20" i="29"/>
  <c r="AF20" i="29"/>
  <c r="Z17" i="29"/>
  <c r="Z25" i="29"/>
  <c r="BM25" i="29" s="1"/>
  <c r="Z23" i="29"/>
  <c r="BM23" i="29" s="1"/>
  <c r="Z18" i="29"/>
  <c r="BM18" i="29" s="1"/>
  <c r="Z26" i="29"/>
  <c r="Z19" i="29"/>
  <c r="BM19" i="29" s="1"/>
  <c r="BM21" i="29"/>
  <c r="Z24" i="29"/>
  <c r="BM24" i="29" s="1"/>
  <c r="Z22" i="29"/>
  <c r="BM22" i="29" s="1"/>
  <c r="AA22" i="29"/>
  <c r="BN22" i="29" s="1"/>
  <c r="AA21" i="29"/>
  <c r="BN21" i="29" s="1"/>
  <c r="AA24" i="29"/>
  <c r="BN24" i="29" s="1"/>
  <c r="AA25" i="29"/>
  <c r="BN25" i="29" s="1"/>
  <c r="AA23" i="29"/>
  <c r="BN23" i="29" s="1"/>
  <c r="AA18" i="29"/>
  <c r="BN18" i="29" s="1"/>
  <c r="AA26" i="29"/>
  <c r="BN26" i="29" s="1"/>
  <c r="AA19" i="29"/>
  <c r="AB19" i="29"/>
  <c r="AB26" i="29"/>
  <c r="BO26" i="29" s="1"/>
  <c r="AB21" i="29"/>
  <c r="BO21" i="29" s="1"/>
  <c r="AB22" i="29"/>
  <c r="BO22" i="29" s="1"/>
  <c r="AB17" i="29"/>
  <c r="AB25" i="29"/>
  <c r="BO25" i="29" s="1"/>
  <c r="AB23" i="29"/>
  <c r="BO23" i="29" s="1"/>
  <c r="AB18" i="29"/>
  <c r="BO18" i="29" s="1"/>
  <c r="AB24" i="29"/>
  <c r="BO24" i="29" s="1"/>
  <c r="AK19" i="29"/>
  <c r="AD19" i="29"/>
  <c r="AF19" i="29"/>
  <c r="AC19" i="29"/>
  <c r="AG19" i="29"/>
  <c r="AH19" i="29"/>
  <c r="AI19" i="29"/>
  <c r="AE17" i="29"/>
  <c r="AE19" i="29"/>
  <c r="AJ17" i="29"/>
  <c r="AJ19" i="29"/>
  <c r="AK17" i="29"/>
  <c r="AG17" i="29"/>
  <c r="AH17" i="29"/>
  <c r="AI17" i="29"/>
  <c r="Z7" i="29"/>
  <c r="AC22" i="29"/>
  <c r="BP22" i="29" s="1"/>
  <c r="AK18" i="29"/>
  <c r="BX18" i="29" s="1"/>
  <c r="AG7" i="29"/>
  <c r="AF6" i="29"/>
  <c r="AF17" i="29" s="1"/>
  <c r="AA7" i="29"/>
  <c r="AG6" i="29"/>
  <c r="AH6" i="29"/>
  <c r="Z6" i="29"/>
  <c r="AA6" i="29"/>
  <c r="AA17" i="29" s="1"/>
  <c r="AK7" i="29"/>
  <c r="CD16" i="29"/>
  <c r="AC6" i="29"/>
  <c r="AC18" i="29" s="1"/>
  <c r="BP18" i="29" s="1"/>
  <c r="AC7" i="29"/>
  <c r="AE6" i="29"/>
  <c r="AE7" i="29"/>
  <c r="AH7" i="29"/>
  <c r="AI6" i="29"/>
  <c r="AJ7" i="29"/>
  <c r="AI7" i="29"/>
  <c r="AJ6" i="29"/>
  <c r="AQ16" i="29"/>
  <c r="BD16" i="29" s="1"/>
  <c r="AK6" i="29"/>
  <c r="BQ16" i="29"/>
  <c r="CP16" i="29"/>
  <c r="AB6" i="29"/>
  <c r="AB7" i="29"/>
  <c r="CT16" i="29"/>
  <c r="AD6" i="29"/>
  <c r="AE26" i="29"/>
  <c r="BR26" i="29" s="1"/>
  <c r="AE23" i="29"/>
  <c r="BR23" i="29" s="1"/>
  <c r="AE24" i="29"/>
  <c r="BR24" i="29" s="1"/>
  <c r="AE25" i="29"/>
  <c r="BR25" i="29" s="1"/>
  <c r="AE18" i="29"/>
  <c r="BR18" i="29" s="1"/>
  <c r="AE22" i="29"/>
  <c r="BR22" i="29" s="1"/>
  <c r="AE21" i="29"/>
  <c r="BR21" i="29" s="1"/>
  <c r="AF22" i="29"/>
  <c r="BS22" i="29" s="1"/>
  <c r="AH24" i="29"/>
  <c r="BU24" i="29" s="1"/>
  <c r="AH21" i="29"/>
  <c r="BU21" i="29" s="1"/>
  <c r="AH25" i="29"/>
  <c r="BU25" i="29" s="1"/>
  <c r="AH22" i="29"/>
  <c r="BU22" i="29" s="1"/>
  <c r="AH18" i="29"/>
  <c r="BU18" i="29" s="1"/>
  <c r="AH26" i="29"/>
  <c r="BU26" i="29" s="1"/>
  <c r="AH23" i="29"/>
  <c r="BU23" i="29" s="1"/>
  <c r="BP16" i="29"/>
  <c r="AF26" i="29"/>
  <c r="BS26" i="29" s="1"/>
  <c r="AF23" i="29"/>
  <c r="BS23" i="29" s="1"/>
  <c r="AF24" i="29"/>
  <c r="BS24" i="29" s="1"/>
  <c r="AF21" i="29"/>
  <c r="BS21" i="29" s="1"/>
  <c r="AF18" i="29"/>
  <c r="BS18" i="29" s="1"/>
  <c r="AI24" i="29"/>
  <c r="BV24" i="29" s="1"/>
  <c r="AI21" i="29"/>
  <c r="BV21" i="29" s="1"/>
  <c r="AI25" i="29"/>
  <c r="BV25" i="29" s="1"/>
  <c r="AI22" i="29"/>
  <c r="BV22" i="29" s="1"/>
  <c r="AI18" i="29"/>
  <c r="BV18" i="29" s="1"/>
  <c r="AI26" i="29"/>
  <c r="BV26" i="29" s="1"/>
  <c r="AI23" i="29"/>
  <c r="BV23" i="29" s="1"/>
  <c r="BS16" i="29"/>
  <c r="AF25" i="29"/>
  <c r="BS25" i="29" s="1"/>
  <c r="AJ24" i="29"/>
  <c r="BW24" i="29" s="1"/>
  <c r="AJ21" i="29"/>
  <c r="BW21" i="29" s="1"/>
  <c r="AJ25" i="29"/>
  <c r="BW25" i="29" s="1"/>
  <c r="AJ22" i="29"/>
  <c r="BW22" i="29" s="1"/>
  <c r="AJ18" i="29"/>
  <c r="BW18" i="29" s="1"/>
  <c r="AJ26" i="29"/>
  <c r="BW26" i="29" s="1"/>
  <c r="AJ23" i="29"/>
  <c r="BW23" i="29" s="1"/>
  <c r="AK25" i="29"/>
  <c r="BX25" i="29" s="1"/>
  <c r="AK22" i="29"/>
  <c r="BX22" i="29" s="1"/>
  <c r="AK26" i="29"/>
  <c r="BX26" i="29" s="1"/>
  <c r="AK23" i="29"/>
  <c r="BX23" i="29" s="1"/>
  <c r="AK24" i="29"/>
  <c r="BX24" i="29" s="1"/>
  <c r="BU16" i="29"/>
  <c r="CR16" i="29"/>
  <c r="BM26" i="29"/>
  <c r="AP16" i="29"/>
  <c r="BC16" i="29" s="1"/>
  <c r="CC16" i="29"/>
  <c r="AS16" i="29"/>
  <c r="BF16" i="29" s="1"/>
  <c r="CF16" i="29"/>
  <c r="AU16" i="29"/>
  <c r="BH16" i="29" s="1"/>
  <c r="AG24" i="29"/>
  <c r="BT24" i="29" s="1"/>
  <c r="AG21" i="29"/>
  <c r="BT21" i="29" s="1"/>
  <c r="AG25" i="29"/>
  <c r="BT25" i="29" s="1"/>
  <c r="AG22" i="29"/>
  <c r="BT22" i="29" s="1"/>
  <c r="AG26" i="29"/>
  <c r="BT26" i="29" s="1"/>
  <c r="AG18" i="29"/>
  <c r="BT18" i="29" s="1"/>
  <c r="AG23" i="29"/>
  <c r="BT23" i="29" s="1"/>
  <c r="AC26" i="29"/>
  <c r="BP26" i="29" s="1"/>
  <c r="AC23" i="29"/>
  <c r="BP23" i="29" s="1"/>
  <c r="AC24" i="29"/>
  <c r="BP24" i="29" s="1"/>
  <c r="AC21" i="29"/>
  <c r="BP21" i="29" s="1"/>
  <c r="AC25" i="29"/>
  <c r="BP25" i="29" s="1"/>
  <c r="AD26" i="29"/>
  <c r="BQ26" i="29" s="1"/>
  <c r="AD23" i="29"/>
  <c r="BQ23" i="29" s="1"/>
  <c r="AD24" i="29"/>
  <c r="BQ24" i="29" s="1"/>
  <c r="AD21" i="29"/>
  <c r="BQ21" i="29" s="1"/>
  <c r="AD25" i="29"/>
  <c r="BQ25" i="29" s="1"/>
  <c r="AK21" i="29"/>
  <c r="BX21" i="29" s="1"/>
  <c r="AD22" i="29"/>
  <c r="BQ22" i="29" s="1"/>
  <c r="AR16" i="29"/>
  <c r="BE16" i="29" s="1"/>
  <c r="BR16" i="29"/>
  <c r="CE16" i="29"/>
  <c r="AT16" i="29"/>
  <c r="BG16" i="29" s="1"/>
  <c r="BT16" i="29"/>
  <c r="CG16" i="29"/>
  <c r="AV16" i="29"/>
  <c r="BI16" i="29" s="1"/>
  <c r="BV16" i="29"/>
  <c r="CI16" i="29"/>
  <c r="AW16" i="29"/>
  <c r="BJ16" i="29" s="1"/>
  <c r="BW16" i="29"/>
  <c r="CJ16" i="29"/>
  <c r="AX16" i="29"/>
  <c r="BK16" i="29" s="1"/>
  <c r="BX16" i="29"/>
  <c r="CK16" i="29"/>
  <c r="AM16" i="29"/>
  <c r="AZ16" i="29" s="1"/>
  <c r="BM16" i="29"/>
  <c r="BZ16" i="29"/>
  <c r="AN16" i="29"/>
  <c r="BA16" i="29" s="1"/>
  <c r="BN16" i="29"/>
  <c r="CA16" i="29"/>
  <c r="AO16" i="29"/>
  <c r="BB16" i="29" s="1"/>
  <c r="BO16" i="29"/>
  <c r="CB16" i="29"/>
  <c r="AC15" i="55" l="1"/>
  <c r="AC15" i="13"/>
  <c r="CF17" i="29"/>
  <c r="AB15" i="55"/>
  <c r="AB15" i="13"/>
  <c r="BX17" i="29"/>
  <c r="AG15" i="55"/>
  <c r="AG15" i="13"/>
  <c r="BO17" i="29"/>
  <c r="X15" i="55"/>
  <c r="X15" i="13"/>
  <c r="CJ17" i="29"/>
  <c r="CV17" i="29" s="1"/>
  <c r="AF15" i="55"/>
  <c r="AF15" i="13"/>
  <c r="W15" i="55"/>
  <c r="W15" i="13"/>
  <c r="BQ17" i="29"/>
  <c r="Z15" i="55"/>
  <c r="Z15" i="13"/>
  <c r="AD15" i="55"/>
  <c r="AD15" i="13"/>
  <c r="BR17" i="29"/>
  <c r="AA15" i="55"/>
  <c r="AA15" i="13"/>
  <c r="BP17" i="29"/>
  <c r="Y15" i="55"/>
  <c r="Y15" i="13"/>
  <c r="AE15" i="55"/>
  <c r="AE15" i="13"/>
  <c r="V15" i="55"/>
  <c r="V15" i="13"/>
  <c r="CR17" i="29"/>
  <c r="CB17" i="29"/>
  <c r="CC20" i="29"/>
  <c r="CO20" i="29" s="1"/>
  <c r="BP20" i="29"/>
  <c r="CB20" i="29"/>
  <c r="CN20" i="29" s="1"/>
  <c r="BO20" i="29"/>
  <c r="BS20" i="29"/>
  <c r="CF20" i="29"/>
  <c r="CR20" i="29" s="1"/>
  <c r="CI20" i="29"/>
  <c r="CU20" i="29" s="1"/>
  <c r="BV20" i="29"/>
  <c r="CH20" i="29"/>
  <c r="CT20" i="29" s="1"/>
  <c r="BU20" i="29"/>
  <c r="BR20" i="29"/>
  <c r="CE20" i="29"/>
  <c r="CQ20" i="29" s="1"/>
  <c r="CA20" i="29"/>
  <c r="CM20" i="29" s="1"/>
  <c r="BN20" i="29"/>
  <c r="AL20" i="29"/>
  <c r="BZ20" i="29"/>
  <c r="CL20" i="29" s="1"/>
  <c r="AM20" i="29"/>
  <c r="AZ20" i="29"/>
  <c r="BM20" i="29"/>
  <c r="CD20" i="29"/>
  <c r="CP20" i="29" s="1"/>
  <c r="BQ20" i="29"/>
  <c r="BX20" i="29"/>
  <c r="CK20" i="29"/>
  <c r="CW20" i="29" s="1"/>
  <c r="CJ20" i="29"/>
  <c r="CV20" i="29" s="1"/>
  <c r="BW20" i="29"/>
  <c r="BT20" i="29"/>
  <c r="CG20" i="29"/>
  <c r="CS20" i="29" s="1"/>
  <c r="CD17" i="29"/>
  <c r="BS17" i="29"/>
  <c r="CH19" i="29"/>
  <c r="CT19" i="29" s="1"/>
  <c r="BU19" i="29"/>
  <c r="CF19" i="29"/>
  <c r="CR19" i="29" s="1"/>
  <c r="BS19" i="29"/>
  <c r="BN19" i="29"/>
  <c r="CA19" i="29"/>
  <c r="CM19" i="29" s="1"/>
  <c r="BW17" i="29"/>
  <c r="AL19" i="29"/>
  <c r="AM19" i="29"/>
  <c r="AZ19" i="29"/>
  <c r="BZ19" i="29"/>
  <c r="CL19" i="29" s="1"/>
  <c r="CE17" i="29"/>
  <c r="CJ19" i="29"/>
  <c r="CV19" i="29" s="1"/>
  <c r="BW19" i="29"/>
  <c r="BR19" i="29"/>
  <c r="CE19" i="29"/>
  <c r="CQ19" i="29" s="1"/>
  <c r="CD19" i="29"/>
  <c r="CP19" i="29" s="1"/>
  <c r="BQ19" i="29"/>
  <c r="BT19" i="29"/>
  <c r="CG19" i="29"/>
  <c r="CS19" i="29" s="1"/>
  <c r="BO19" i="29"/>
  <c r="CB19" i="29"/>
  <c r="CN19" i="29" s="1"/>
  <c r="CI19" i="29"/>
  <c r="CU19" i="29" s="1"/>
  <c r="BV19" i="29"/>
  <c r="BP19" i="29"/>
  <c r="Y17" i="55" s="1"/>
  <c r="CC19" i="29"/>
  <c r="CO19" i="29" s="1"/>
  <c r="CK19" i="29"/>
  <c r="CW19" i="29" s="1"/>
  <c r="BX19" i="29"/>
  <c r="CC17" i="29"/>
  <c r="CK17" i="29"/>
  <c r="BV17" i="29"/>
  <c r="CI17" i="29"/>
  <c r="BN17" i="29"/>
  <c r="CA17" i="29"/>
  <c r="CH17" i="29"/>
  <c r="BU17" i="29"/>
  <c r="AZ17" i="29"/>
  <c r="BZ17" i="29"/>
  <c r="AL17" i="29"/>
  <c r="BM17" i="29"/>
  <c r="AM17" i="29"/>
  <c r="CG17" i="29"/>
  <c r="BT17" i="29"/>
  <c r="CK18" i="29"/>
  <c r="CW18" i="29" s="1"/>
  <c r="CC22" i="29"/>
  <c r="CO22" i="29" s="1"/>
  <c r="CA21" i="29"/>
  <c r="CM21" i="29" s="1"/>
  <c r="AD8" i="29"/>
  <c r="AZ25" i="29"/>
  <c r="BA25" i="29" s="1"/>
  <c r="AM25" i="29"/>
  <c r="AN25" i="29" s="1"/>
  <c r="AL25" i="29"/>
  <c r="BZ25" i="29"/>
  <c r="CL25" i="29" s="1"/>
  <c r="AJ8" i="29"/>
  <c r="CF24" i="29"/>
  <c r="CR24" i="29" s="1"/>
  <c r="CG23" i="29"/>
  <c r="CS23" i="29" s="1"/>
  <c r="AI8" i="29"/>
  <c r="AB8" i="29"/>
  <c r="AG8" i="29"/>
  <c r="CB26" i="29"/>
  <c r="CN26" i="29" s="1"/>
  <c r="CJ18" i="29"/>
  <c r="CV18" i="29" s="1"/>
  <c r="CE24" i="29"/>
  <c r="CQ24" i="29" s="1"/>
  <c r="CC24" i="29"/>
  <c r="CO24" i="29" s="1"/>
  <c r="CG24" i="29"/>
  <c r="CS24" i="29" s="1"/>
  <c r="CK22" i="29"/>
  <c r="CW22" i="29" s="1"/>
  <c r="CI18" i="29"/>
  <c r="CU18" i="29" s="1"/>
  <c r="AF8" i="29"/>
  <c r="CH22" i="29"/>
  <c r="CT22" i="29" s="1"/>
  <c r="CD26" i="29"/>
  <c r="CP26" i="29" s="1"/>
  <c r="CB23" i="29"/>
  <c r="CN23" i="29" s="1"/>
  <c r="CA24" i="29"/>
  <c r="CM24" i="29" s="1"/>
  <c r="CC23" i="29"/>
  <c r="CO23" i="29" s="1"/>
  <c r="CG18" i="29"/>
  <c r="CS18" i="29" s="1"/>
  <c r="CB21" i="29"/>
  <c r="CN21" i="29" s="1"/>
  <c r="CB22" i="29"/>
  <c r="CN22" i="29" s="1"/>
  <c r="BZ24" i="29"/>
  <c r="CL24" i="29" s="1"/>
  <c r="AZ24" i="29"/>
  <c r="BA24" i="29" s="1"/>
  <c r="BB24" i="29" s="1"/>
  <c r="AM24" i="29"/>
  <c r="AN24" i="29" s="1"/>
  <c r="AL24" i="29"/>
  <c r="CK25" i="29"/>
  <c r="CW25" i="29" s="1"/>
  <c r="CJ22" i="29"/>
  <c r="CV22" i="29" s="1"/>
  <c r="CE21" i="29"/>
  <c r="CQ21" i="29" s="1"/>
  <c r="CK23" i="29"/>
  <c r="CW23" i="29" s="1"/>
  <c r="CI26" i="29"/>
  <c r="CU26" i="29" s="1"/>
  <c r="CB18" i="29"/>
  <c r="CN18" i="29" s="1"/>
  <c r="CG26" i="29"/>
  <c r="CS26" i="29" s="1"/>
  <c r="CB25" i="29"/>
  <c r="CN25" i="29" s="1"/>
  <c r="BZ21" i="29"/>
  <c r="CL21" i="29" s="1"/>
  <c r="AZ21" i="29"/>
  <c r="AM21" i="29"/>
  <c r="AL21" i="29"/>
  <c r="CJ25" i="29"/>
  <c r="CV25" i="29" s="1"/>
  <c r="CI22" i="29"/>
  <c r="CU22" i="29" s="1"/>
  <c r="CF18" i="29"/>
  <c r="CR18" i="29" s="1"/>
  <c r="CH21" i="29"/>
  <c r="CT21" i="29" s="1"/>
  <c r="CE22" i="29"/>
  <c r="CQ22" i="29" s="1"/>
  <c r="CK26" i="29"/>
  <c r="CW26" i="29" s="1"/>
  <c r="CH25" i="29"/>
  <c r="CT25" i="29" s="1"/>
  <c r="CC26" i="29"/>
  <c r="CO26" i="29" s="1"/>
  <c r="AA8" i="29"/>
  <c r="CG22" i="29"/>
  <c r="CS22" i="29" s="1"/>
  <c r="CI25" i="29"/>
  <c r="CU25" i="29" s="1"/>
  <c r="CF23" i="29"/>
  <c r="CR23" i="29" s="1"/>
  <c r="CH24" i="29"/>
  <c r="CT24" i="29" s="1"/>
  <c r="AE8" i="29"/>
  <c r="CC18" i="29"/>
  <c r="CO18" i="29" s="1"/>
  <c r="AK8" i="29"/>
  <c r="CF26" i="29"/>
  <c r="CR26" i="29" s="1"/>
  <c r="CH23" i="29"/>
  <c r="CT23" i="29" s="1"/>
  <c r="CE23" i="29"/>
  <c r="CQ23" i="29" s="1"/>
  <c r="CE25" i="29"/>
  <c r="CQ25" i="29" s="1"/>
  <c r="CA23" i="29"/>
  <c r="CM23" i="29" s="1"/>
  <c r="CG25" i="29"/>
  <c r="CS25" i="29" s="1"/>
  <c r="CD22" i="29"/>
  <c r="CP22" i="29" s="1"/>
  <c r="CD21" i="29"/>
  <c r="CP21" i="29" s="1"/>
  <c r="CA18" i="29"/>
  <c r="CM18" i="29" s="1"/>
  <c r="CA26" i="29"/>
  <c r="CM26" i="29" s="1"/>
  <c r="BZ23" i="29"/>
  <c r="CL23" i="29" s="1"/>
  <c r="AZ23" i="29"/>
  <c r="AM23" i="29"/>
  <c r="AL23" i="29"/>
  <c r="CH26" i="29"/>
  <c r="CT26" i="29" s="1"/>
  <c r="CE18" i="29"/>
  <c r="CQ18" i="29" s="1"/>
  <c r="CE26" i="29"/>
  <c r="CQ26" i="29" s="1"/>
  <c r="CD23" i="29"/>
  <c r="CP23" i="29" s="1"/>
  <c r="CD25" i="29"/>
  <c r="CP25" i="29" s="1"/>
  <c r="CD24" i="29"/>
  <c r="CP24" i="29" s="1"/>
  <c r="CC25" i="29"/>
  <c r="CO25" i="29" s="1"/>
  <c r="CA22" i="29"/>
  <c r="CM22" i="29" s="1"/>
  <c r="BZ26" i="29"/>
  <c r="CL26" i="29" s="1"/>
  <c r="AZ26" i="29"/>
  <c r="BA26" i="29" s="1"/>
  <c r="AM26" i="29"/>
  <c r="AN26" i="29" s="1"/>
  <c r="AL26" i="29"/>
  <c r="CK24" i="29"/>
  <c r="CW24" i="29" s="1"/>
  <c r="CF25" i="29"/>
  <c r="CR25" i="29" s="1"/>
  <c r="CI21" i="29"/>
  <c r="CU21" i="29" s="1"/>
  <c r="AH8" i="29"/>
  <c r="CC21" i="29"/>
  <c r="CO21" i="29" s="1"/>
  <c r="CD18" i="29"/>
  <c r="CP18" i="29" s="1"/>
  <c r="CK21" i="29"/>
  <c r="CW21" i="29" s="1"/>
  <c r="BZ18" i="29"/>
  <c r="CL18" i="29" s="1"/>
  <c r="AM18" i="29"/>
  <c r="AZ18" i="29"/>
  <c r="AL18" i="29"/>
  <c r="CA25" i="29"/>
  <c r="CM25" i="29" s="1"/>
  <c r="CB24" i="29"/>
  <c r="CN24" i="29" s="1"/>
  <c r="Z8" i="29"/>
  <c r="CJ23" i="29"/>
  <c r="CV23" i="29" s="1"/>
  <c r="CJ21" i="29"/>
  <c r="CV21" i="29" s="1"/>
  <c r="CI24" i="29"/>
  <c r="CU24" i="29" s="1"/>
  <c r="CG21" i="29"/>
  <c r="CS21" i="29" s="1"/>
  <c r="AZ22" i="29"/>
  <c r="AM22" i="29"/>
  <c r="AL22" i="29"/>
  <c r="BZ22" i="29"/>
  <c r="CL22" i="29" s="1"/>
  <c r="BY22" i="29"/>
  <c r="CJ26" i="29"/>
  <c r="CV26" i="29" s="1"/>
  <c r="CJ24" i="29"/>
  <c r="CV24" i="29" s="1"/>
  <c r="CI23" i="29"/>
  <c r="CU23" i="29" s="1"/>
  <c r="CF21" i="29"/>
  <c r="CR21" i="29" s="1"/>
  <c r="CH18" i="29"/>
  <c r="CT18" i="29" s="1"/>
  <c r="CF22" i="29"/>
  <c r="CR22" i="29" s="1"/>
  <c r="AH15" i="55" l="1"/>
  <c r="AJ15" i="55" s="1"/>
  <c r="Z17" i="55"/>
  <c r="Y17" i="13"/>
  <c r="AA17" i="55"/>
  <c r="AH15" i="13"/>
  <c r="AG17" i="55"/>
  <c r="X17" i="55"/>
  <c r="AF25" i="13"/>
  <c r="AF20" i="13" s="1"/>
  <c r="AF44" i="13" s="1"/>
  <c r="V16" i="55"/>
  <c r="V16" i="13"/>
  <c r="W17" i="55"/>
  <c r="W17" i="13"/>
  <c r="AF25" i="55"/>
  <c r="AF20" i="55" s="1"/>
  <c r="AF44" i="55" s="1"/>
  <c r="V17" i="55"/>
  <c r="V17" i="13"/>
  <c r="CU17" i="29"/>
  <c r="AE25" i="55"/>
  <c r="AE20" i="55" s="1"/>
  <c r="AE25" i="13"/>
  <c r="AE20" i="13" s="1"/>
  <c r="AE44" i="13" s="1"/>
  <c r="AB17" i="55"/>
  <c r="AB17" i="13"/>
  <c r="AA17" i="13"/>
  <c r="AF26" i="55"/>
  <c r="AF26" i="13"/>
  <c r="CS17" i="29"/>
  <c r="AC25" i="55"/>
  <c r="AC20" i="55" s="1"/>
  <c r="AC44" i="55" s="1"/>
  <c r="AC25" i="13"/>
  <c r="AC20" i="13" s="1"/>
  <c r="AC44" i="13" s="1"/>
  <c r="F25" i="52"/>
  <c r="H25" i="52" s="1"/>
  <c r="I25" i="52" s="1"/>
  <c r="F25" i="34"/>
  <c r="H25" i="34" s="1"/>
  <c r="I25" i="34" s="1"/>
  <c r="AE17" i="55"/>
  <c r="AE17" i="13"/>
  <c r="AF17" i="55"/>
  <c r="AF17" i="13"/>
  <c r="CP17" i="29"/>
  <c r="Z25" i="55"/>
  <c r="Z20" i="55" s="1"/>
  <c r="Z44" i="55" s="1"/>
  <c r="Z25" i="13"/>
  <c r="Z20" i="13" s="1"/>
  <c r="Z44" i="13" s="1"/>
  <c r="AG17" i="13"/>
  <c r="CL17" i="29"/>
  <c r="V25" i="55"/>
  <c r="V20" i="55" s="1"/>
  <c r="V25" i="13"/>
  <c r="V20" i="13" s="1"/>
  <c r="CW17" i="29"/>
  <c r="AG25" i="55"/>
  <c r="AG25" i="13"/>
  <c r="X17" i="13"/>
  <c r="CO17" i="29"/>
  <c r="Y25" i="55"/>
  <c r="Y20" i="55" s="1"/>
  <c r="Y44" i="55" s="1"/>
  <c r="Y25" i="13"/>
  <c r="Y20" i="13" s="1"/>
  <c r="Y44" i="13" s="1"/>
  <c r="AB25" i="13"/>
  <c r="AB20" i="13" s="1"/>
  <c r="AB44" i="13" s="1"/>
  <c r="CM17" i="29"/>
  <c r="W25" i="55"/>
  <c r="W20" i="55" s="1"/>
  <c r="W44" i="55" s="1"/>
  <c r="W25" i="13"/>
  <c r="W20" i="13" s="1"/>
  <c r="AD17" i="55"/>
  <c r="AD17" i="13"/>
  <c r="CQ17" i="29"/>
  <c r="AA25" i="55"/>
  <c r="AA20" i="55" s="1"/>
  <c r="AA44" i="55" s="1"/>
  <c r="AA25" i="13"/>
  <c r="AA20" i="13" s="1"/>
  <c r="AA44" i="13" s="1"/>
  <c r="Z17" i="13"/>
  <c r="AB25" i="55"/>
  <c r="AB20" i="55" s="1"/>
  <c r="AB44" i="55" s="1"/>
  <c r="AC17" i="55"/>
  <c r="AC17" i="13"/>
  <c r="CT17" i="29"/>
  <c r="AD25" i="55"/>
  <c r="AD20" i="55" s="1"/>
  <c r="AD44" i="55" s="1"/>
  <c r="AD25" i="13"/>
  <c r="AD20" i="13" s="1"/>
  <c r="AD44" i="13" s="1"/>
  <c r="CN17" i="29"/>
  <c r="X25" i="55"/>
  <c r="X20" i="55" s="1"/>
  <c r="X44" i="55" s="1"/>
  <c r="X25" i="13"/>
  <c r="X20" i="13" s="1"/>
  <c r="X44" i="13" s="1"/>
  <c r="AB26" i="55"/>
  <c r="AB26" i="13"/>
  <c r="AL8" i="29"/>
  <c r="AC8" i="29"/>
  <c r="AN20" i="29"/>
  <c r="AO20" i="29" s="1"/>
  <c r="BA20" i="29"/>
  <c r="BY20" i="29"/>
  <c r="BA19" i="29"/>
  <c r="BB19" i="29" s="1"/>
  <c r="BY19" i="29"/>
  <c r="AN19" i="29"/>
  <c r="AO19" i="29" s="1"/>
  <c r="AP19" i="29" s="1"/>
  <c r="AQ19" i="29" s="1"/>
  <c r="AR19" i="29" s="1"/>
  <c r="AS19" i="29" s="1"/>
  <c r="AT19" i="29" s="1"/>
  <c r="AU19" i="29" s="1"/>
  <c r="AV19" i="29" s="1"/>
  <c r="AW19" i="29" s="1"/>
  <c r="AX19" i="29" s="1"/>
  <c r="AY19" i="29" s="1"/>
  <c r="BY17" i="29"/>
  <c r="AN17" i="29"/>
  <c r="BA17" i="29"/>
  <c r="BB17" i="29" s="1"/>
  <c r="AD10" i="29"/>
  <c r="AO24" i="29"/>
  <c r="AP24" i="29" s="1"/>
  <c r="AQ24" i="29" s="1"/>
  <c r="AN18" i="29"/>
  <c r="BA23" i="29"/>
  <c r="BB23" i="29" s="1"/>
  <c r="AN23" i="29"/>
  <c r="AO23" i="29" s="1"/>
  <c r="BY18" i="29"/>
  <c r="AO26" i="29"/>
  <c r="BY23" i="29"/>
  <c r="BB26" i="29"/>
  <c r="BC26" i="29" s="1"/>
  <c r="BY26" i="29"/>
  <c r="BA18" i="29"/>
  <c r="AH12" i="29"/>
  <c r="BA22" i="29"/>
  <c r="AE10" i="29"/>
  <c r="Z12" i="29"/>
  <c r="AL12" i="29"/>
  <c r="AH10" i="29"/>
  <c r="AN22" i="29"/>
  <c r="AK10" i="29"/>
  <c r="BB25" i="29"/>
  <c r="AJ12" i="29"/>
  <c r="AD12" i="29"/>
  <c r="AB12" i="29"/>
  <c r="BC24" i="29"/>
  <c r="Z9" i="29"/>
  <c r="AK12" i="29"/>
  <c r="AO25" i="29"/>
  <c r="Z10" i="29"/>
  <c r="AB10" i="29"/>
  <c r="BA21" i="29"/>
  <c r="AA12" i="29"/>
  <c r="BY21" i="29"/>
  <c r="AE12" i="29"/>
  <c r="AC10" i="29"/>
  <c r="AI10" i="29"/>
  <c r="AJ10" i="29"/>
  <c r="AI12" i="29"/>
  <c r="BY24" i="29"/>
  <c r="BY25" i="29"/>
  <c r="AF10" i="29"/>
  <c r="AG12" i="29"/>
  <c r="AF12" i="29"/>
  <c r="AA10" i="29"/>
  <c r="AN21" i="29"/>
  <c r="AG10" i="29"/>
  <c r="F14" i="52" l="1"/>
  <c r="H14" i="52" s="1"/>
  <c r="I14" i="52" s="1"/>
  <c r="F14" i="34"/>
  <c r="H14" i="34" s="1"/>
  <c r="I14" i="34" s="1"/>
  <c r="AH17" i="55"/>
  <c r="AJ17" i="55" s="1"/>
  <c r="X26" i="55"/>
  <c r="X26" i="13"/>
  <c r="V44" i="13"/>
  <c r="AH17" i="13"/>
  <c r="V44" i="55"/>
  <c r="AO17" i="29"/>
  <c r="AP17" i="29" s="1"/>
  <c r="W16" i="55"/>
  <c r="W16" i="13"/>
  <c r="W43" i="13" s="1"/>
  <c r="AA26" i="55"/>
  <c r="AA26" i="13"/>
  <c r="V26" i="55"/>
  <c r="V26" i="13"/>
  <c r="F28" i="52"/>
  <c r="H28" i="52" s="1"/>
  <c r="I28" i="52" s="1"/>
  <c r="F28" i="34"/>
  <c r="H28" i="34" s="1"/>
  <c r="I28" i="34" s="1"/>
  <c r="AD26" i="55"/>
  <c r="AD26" i="13"/>
  <c r="Y26" i="55"/>
  <c r="Y26" i="13"/>
  <c r="W23" i="13"/>
  <c r="W44" i="13"/>
  <c r="AG20" i="13"/>
  <c r="AG44" i="13" s="1"/>
  <c r="AH25" i="13"/>
  <c r="V23" i="13"/>
  <c r="V43" i="13"/>
  <c r="AG20" i="55"/>
  <c r="AG44" i="55" s="1"/>
  <c r="AH25" i="55"/>
  <c r="Z26" i="55"/>
  <c r="Z26" i="13"/>
  <c r="AE44" i="55"/>
  <c r="V23" i="55"/>
  <c r="V43" i="55"/>
  <c r="W26" i="55"/>
  <c r="W26" i="13"/>
  <c r="AG26" i="55"/>
  <c r="AH26" i="55" s="1"/>
  <c r="AG26" i="13"/>
  <c r="AH26" i="13" s="1"/>
  <c r="AC26" i="55"/>
  <c r="AC26" i="13"/>
  <c r="AE26" i="55"/>
  <c r="AE26" i="13"/>
  <c r="AC12" i="29"/>
  <c r="AP20" i="29"/>
  <c r="BB20" i="29"/>
  <c r="BC20" i="29" s="1"/>
  <c r="BC19" i="29"/>
  <c r="BD19" i="29" s="1"/>
  <c r="BC17" i="29"/>
  <c r="BD17" i="29" s="1"/>
  <c r="AR24" i="29"/>
  <c r="AS24" i="29" s="1"/>
  <c r="Z11" i="29"/>
  <c r="AP23" i="29"/>
  <c r="AQ23" i="29" s="1"/>
  <c r="BB18" i="29"/>
  <c r="BB22" i="29"/>
  <c r="BD24" i="29"/>
  <c r="BC25" i="29"/>
  <c r="BD25" i="29" s="1"/>
  <c r="AO22" i="29"/>
  <c r="AP22" i="29" s="1"/>
  <c r="BC23" i="29"/>
  <c r="AA9" i="29"/>
  <c r="AA11" i="29" s="1"/>
  <c r="AO18" i="29"/>
  <c r="AO21" i="29"/>
  <c r="AP25" i="29"/>
  <c r="AQ25" i="29" s="1"/>
  <c r="AL10" i="29"/>
  <c r="BD26" i="29"/>
  <c r="BB21" i="29"/>
  <c r="AP26" i="29"/>
  <c r="AH20" i="55" l="1"/>
  <c r="AJ20" i="55" s="1"/>
  <c r="X16" i="55"/>
  <c r="X16" i="13"/>
  <c r="F16" i="52"/>
  <c r="H16" i="52" s="1"/>
  <c r="I16" i="52" s="1"/>
  <c r="F16" i="34"/>
  <c r="H16" i="34" s="1"/>
  <c r="I16" i="34" s="1"/>
  <c r="AQ17" i="29"/>
  <c r="AR17" i="29" s="1"/>
  <c r="AH20" i="13"/>
  <c r="W43" i="55"/>
  <c r="W23" i="55"/>
  <c r="AQ20" i="29"/>
  <c r="AR20" i="29" s="1"/>
  <c r="BD20" i="29"/>
  <c r="BE19" i="29"/>
  <c r="BF19" i="29" s="1"/>
  <c r="BG19" i="29" s="1"/>
  <c r="BE17" i="29"/>
  <c r="BF17" i="29" s="1"/>
  <c r="AR23" i="29"/>
  <c r="AR25" i="29"/>
  <c r="AS25" i="29" s="1"/>
  <c r="AT24" i="29"/>
  <c r="AU24" i="29" s="1"/>
  <c r="BE24" i="29"/>
  <c r="BF24" i="29" s="1"/>
  <c r="BG24" i="29" s="1"/>
  <c r="BH24" i="29" s="1"/>
  <c r="BC21" i="29"/>
  <c r="AB9" i="29"/>
  <c r="AB11" i="29" s="1"/>
  <c r="AQ26" i="29"/>
  <c r="AR26" i="29" s="1"/>
  <c r="AP21" i="29"/>
  <c r="BE26" i="29"/>
  <c r="BF26" i="29" s="1"/>
  <c r="AP18" i="29"/>
  <c r="BC18" i="29"/>
  <c r="BD18" i="29" s="1"/>
  <c r="BE18" i="29" s="1"/>
  <c r="BD23" i="29"/>
  <c r="BE23" i="29" s="1"/>
  <c r="BF23" i="29" s="1"/>
  <c r="BE25" i="29"/>
  <c r="BF25" i="29" s="1"/>
  <c r="BG25" i="29" s="1"/>
  <c r="AQ22" i="29"/>
  <c r="BC22" i="29"/>
  <c r="Y16" i="55" l="1"/>
  <c r="Y43" i="55" s="1"/>
  <c r="AS17" i="29"/>
  <c r="Y16" i="13"/>
  <c r="X23" i="13"/>
  <c r="X43" i="13"/>
  <c r="F20" i="52"/>
  <c r="H20" i="52" s="1"/>
  <c r="F20" i="34"/>
  <c r="H20" i="34" s="1"/>
  <c r="X23" i="55"/>
  <c r="X43" i="55"/>
  <c r="BE20" i="29"/>
  <c r="BF20" i="29" s="1"/>
  <c r="AS20" i="29"/>
  <c r="BH19" i="29"/>
  <c r="BI19" i="29" s="1"/>
  <c r="BJ19" i="29" s="1"/>
  <c r="BK19" i="29" s="1"/>
  <c r="BL19" i="29" s="1"/>
  <c r="AT17" i="29"/>
  <c r="BG17" i="29"/>
  <c r="AQ21" i="29"/>
  <c r="AR21" i="29" s="1"/>
  <c r="AS23" i="29"/>
  <c r="AV24" i="29"/>
  <c r="AW24" i="29" s="1"/>
  <c r="BF18" i="29"/>
  <c r="BG18" i="29" s="1"/>
  <c r="BG26" i="29"/>
  <c r="BH26" i="29" s="1"/>
  <c r="BI26" i="29" s="1"/>
  <c r="BJ26" i="29" s="1"/>
  <c r="BK26" i="29" s="1"/>
  <c r="BL26" i="29" s="1"/>
  <c r="AC9" i="29"/>
  <c r="AC11" i="29" s="1"/>
  <c r="BG23" i="29"/>
  <c r="BD21" i="29"/>
  <c r="AT25" i="29"/>
  <c r="BH25" i="29"/>
  <c r="BI25" i="29" s="1"/>
  <c r="BJ25" i="29" s="1"/>
  <c r="BK25" i="29" s="1"/>
  <c r="BI24" i="29"/>
  <c r="AS26" i="29"/>
  <c r="AT26" i="29" s="1"/>
  <c r="AU26" i="29" s="1"/>
  <c r="AR22" i="29"/>
  <c r="BD22" i="29"/>
  <c r="AQ18" i="29"/>
  <c r="Y23" i="55" l="1"/>
  <c r="Z16" i="55"/>
  <c r="Z43" i="55" s="1"/>
  <c r="Z16" i="13"/>
  <c r="Y23" i="13"/>
  <c r="Y43" i="13"/>
  <c r="D70" i="34"/>
  <c r="I20" i="34"/>
  <c r="D70" i="52"/>
  <c r="I20" i="52"/>
  <c r="BG20" i="29"/>
  <c r="BH20" i="29" s="1"/>
  <c r="BI20" i="29" s="1"/>
  <c r="BJ20" i="29" s="1"/>
  <c r="BK20" i="29" s="1"/>
  <c r="AT20" i="29"/>
  <c r="AU20" i="29" s="1"/>
  <c r="AV20" i="29" s="1"/>
  <c r="AW20" i="29" s="1"/>
  <c r="AU17" i="29"/>
  <c r="BH17" i="29"/>
  <c r="BI17" i="29" s="1"/>
  <c r="BJ17" i="29" s="1"/>
  <c r="BK17" i="29" s="1"/>
  <c r="BL17" i="29" s="1"/>
  <c r="AX24" i="29"/>
  <c r="AY24" i="29" s="1"/>
  <c r="BJ24" i="29"/>
  <c r="BK24" i="29" s="1"/>
  <c r="BL24" i="29" s="1"/>
  <c r="AS21" i="29"/>
  <c r="AT21" i="29" s="1"/>
  <c r="BH18" i="29"/>
  <c r="BI18" i="29" s="1"/>
  <c r="BJ18" i="29" s="1"/>
  <c r="BK18" i="29" s="1"/>
  <c r="BL18" i="29" s="1"/>
  <c r="AT23" i="29"/>
  <c r="AV26" i="29"/>
  <c r="AW26" i="29" s="1"/>
  <c r="AX26" i="29" s="1"/>
  <c r="AY26" i="29" s="1"/>
  <c r="BE22" i="29"/>
  <c r="AD9" i="29"/>
  <c r="AD11" i="29" s="1"/>
  <c r="AR18" i="29"/>
  <c r="BH23" i="29"/>
  <c r="BI23" i="29" s="1"/>
  <c r="AU25" i="29"/>
  <c r="AV25" i="29" s="1"/>
  <c r="AW25" i="29" s="1"/>
  <c r="BE21" i="29"/>
  <c r="BL25" i="29"/>
  <c r="AS22" i="29"/>
  <c r="Z23" i="55" l="1"/>
  <c r="AA16" i="55"/>
  <c r="AA16" i="13"/>
  <c r="Z23" i="13"/>
  <c r="Z43" i="13"/>
  <c r="AV17" i="29"/>
  <c r="AX20" i="29"/>
  <c r="AY20" i="29" s="1"/>
  <c r="BL20" i="29"/>
  <c r="AU21" i="29"/>
  <c r="AV21" i="29" s="1"/>
  <c r="AU23" i="29"/>
  <c r="AS18" i="29"/>
  <c r="AE9" i="29"/>
  <c r="AE11" i="29" s="1"/>
  <c r="BJ23" i="29"/>
  <c r="BK23" i="29" s="1"/>
  <c r="BF22" i="29"/>
  <c r="AT22" i="29"/>
  <c r="AU22" i="29" s="1"/>
  <c r="AV22" i="29" s="1"/>
  <c r="AW22" i="29" s="1"/>
  <c r="AX22" i="29" s="1"/>
  <c r="AY22" i="29" s="1"/>
  <c r="BF21" i="29"/>
  <c r="AX25" i="29"/>
  <c r="AY25" i="29" s="1"/>
  <c r="AT18" i="29" l="1"/>
  <c r="AB16" i="55"/>
  <c r="AB16" i="13"/>
  <c r="AW17" i="29"/>
  <c r="AA23" i="13"/>
  <c r="AA43" i="13"/>
  <c r="AA43" i="55"/>
  <c r="AA23" i="55"/>
  <c r="AW21" i="29"/>
  <c r="AX21" i="29" s="1"/>
  <c r="AY21" i="29" s="1"/>
  <c r="BL23" i="29"/>
  <c r="AV23" i="29"/>
  <c r="AW23" i="29" s="1"/>
  <c r="AX23" i="29" s="1"/>
  <c r="AY23" i="29" s="1"/>
  <c r="BG22" i="29"/>
  <c r="BH22" i="29" s="1"/>
  <c r="BI22" i="29" s="1"/>
  <c r="BJ22" i="29" s="1"/>
  <c r="BK22" i="29" s="1"/>
  <c r="BL22" i="29" s="1"/>
  <c r="BG21" i="29"/>
  <c r="BH21" i="29" s="1"/>
  <c r="BI21" i="29" s="1"/>
  <c r="BJ21" i="29" s="1"/>
  <c r="BK21" i="29" s="1"/>
  <c r="BL21" i="29" s="1"/>
  <c r="F27" i="52" s="1"/>
  <c r="H27" i="52" s="1"/>
  <c r="I27" i="52" s="1"/>
  <c r="AF9" i="29"/>
  <c r="AF11" i="29" s="1"/>
  <c r="AX17" i="29" l="1"/>
  <c r="AB23" i="13"/>
  <c r="AB43" i="13"/>
  <c r="AB23" i="55"/>
  <c r="AB43" i="55"/>
  <c r="AU18" i="29"/>
  <c r="AH9" i="29" s="1"/>
  <c r="AH11" i="29" s="1"/>
  <c r="AC16" i="55"/>
  <c r="AC16" i="13"/>
  <c r="F27" i="34"/>
  <c r="H27" i="34" s="1"/>
  <c r="I27" i="34" s="1"/>
  <c r="AG9" i="29"/>
  <c r="AG11" i="29" s="1"/>
  <c r="AC23" i="13" l="1"/>
  <c r="AC43" i="13"/>
  <c r="AC23" i="55"/>
  <c r="AC43" i="55"/>
  <c r="AV18" i="29"/>
  <c r="AD16" i="13"/>
  <c r="AD16" i="55"/>
  <c r="AY17" i="29"/>
  <c r="AD23" i="13" l="1"/>
  <c r="AD43" i="13"/>
  <c r="AW18" i="29"/>
  <c r="AE16" i="13"/>
  <c r="AE16" i="55"/>
  <c r="AI9" i="29"/>
  <c r="AI11" i="29" s="1"/>
  <c r="AD43" i="55"/>
  <c r="AD23" i="55"/>
  <c r="AE23" i="13" l="1"/>
  <c r="AE43" i="13"/>
  <c r="AE43" i="55"/>
  <c r="AE23" i="55"/>
  <c r="AX18" i="29"/>
  <c r="AF16" i="55"/>
  <c r="AF16" i="13"/>
  <c r="AJ9" i="29"/>
  <c r="AJ11" i="29" s="1"/>
  <c r="L30" i="17"/>
  <c r="I78" i="17" s="1"/>
  <c r="AF23" i="13" l="1"/>
  <c r="AF43" i="13"/>
  <c r="AF23" i="55"/>
  <c r="AF43" i="55"/>
  <c r="AY18" i="29"/>
  <c r="AG16" i="55"/>
  <c r="AG16" i="13"/>
  <c r="AK9" i="29"/>
  <c r="AK11" i="29" s="1"/>
  <c r="AL11" i="29" s="1"/>
  <c r="I12" i="13"/>
  <c r="V42" i="13"/>
  <c r="AG23" i="13" l="1"/>
  <c r="AG43" i="13"/>
  <c r="AH16" i="13"/>
  <c r="AL9" i="29"/>
  <c r="F26" i="52"/>
  <c r="H26" i="52" s="1"/>
  <c r="I26" i="52" s="1"/>
  <c r="F26" i="34"/>
  <c r="H26" i="34" s="1"/>
  <c r="I26" i="34" s="1"/>
  <c r="AG43" i="55"/>
  <c r="AG23" i="55"/>
  <c r="AH23" i="55" s="1"/>
  <c r="AJ23" i="55" s="1"/>
  <c r="AH16" i="55"/>
  <c r="AJ16" i="55" s="1"/>
  <c r="C5" i="13"/>
  <c r="AB13" i="14"/>
  <c r="AB14" i="14"/>
  <c r="AB15" i="14"/>
  <c r="AB16" i="14"/>
  <c r="AB17" i="14"/>
  <c r="AB18" i="14"/>
  <c r="AB19" i="14"/>
  <c r="AB20" i="14"/>
  <c r="AB21" i="14"/>
  <c r="AB22" i="14"/>
  <c r="AB23" i="14"/>
  <c r="AB24" i="14"/>
  <c r="R8" i="14"/>
  <c r="S8" i="14"/>
  <c r="T8" i="14"/>
  <c r="U8" i="14"/>
  <c r="V8" i="14"/>
  <c r="W8" i="14"/>
  <c r="X8" i="14"/>
  <c r="Y8" i="14"/>
  <c r="Z8" i="14"/>
  <c r="AA8" i="14"/>
  <c r="L31" i="17"/>
  <c r="I79" i="17" s="1"/>
  <c r="M30" i="17"/>
  <c r="L28" i="17"/>
  <c r="L27" i="17"/>
  <c r="L26" i="17"/>
  <c r="L25" i="17"/>
  <c r="L23" i="17"/>
  <c r="M23" i="17" s="1"/>
  <c r="L22" i="17"/>
  <c r="L21" i="17"/>
  <c r="L20" i="17"/>
  <c r="L19" i="17"/>
  <c r="L18" i="17"/>
  <c r="L15" i="17"/>
  <c r="J12" i="17"/>
  <c r="I12" i="17"/>
  <c r="F15" i="34" l="1"/>
  <c r="F15" i="52"/>
  <c r="V11" i="13"/>
  <c r="X11" i="13"/>
  <c r="W11" i="13"/>
  <c r="I76" i="17"/>
  <c r="M28" i="17"/>
  <c r="I77" i="17"/>
  <c r="M31" i="17"/>
  <c r="M25" i="17"/>
  <c r="M26" i="17"/>
  <c r="M27" i="17"/>
  <c r="M20" i="17"/>
  <c r="M19" i="17"/>
  <c r="M21" i="17"/>
  <c r="M18" i="17"/>
  <c r="M22" i="17"/>
  <c r="M15" i="17"/>
  <c r="Y11" i="13"/>
  <c r="AF11" i="13"/>
  <c r="AA11" i="13"/>
  <c r="Z11" i="13"/>
  <c r="B24" i="14"/>
  <c r="B23" i="14"/>
  <c r="B22" i="14"/>
  <c r="B21" i="14"/>
  <c r="B20" i="14"/>
  <c r="B19" i="14"/>
  <c r="B18" i="14"/>
  <c r="B17" i="14"/>
  <c r="B16" i="14"/>
  <c r="B15" i="14"/>
  <c r="B14" i="14"/>
  <c r="B13" i="14"/>
  <c r="AB12" i="14"/>
  <c r="B12" i="14"/>
  <c r="AB11" i="14"/>
  <c r="B11" i="14"/>
  <c r="AB10" i="14"/>
  <c r="AB26" i="14" s="1"/>
  <c r="B10" i="14"/>
  <c r="AA7" i="14"/>
  <c r="Z7" i="14"/>
  <c r="Y7" i="14"/>
  <c r="X7" i="14"/>
  <c r="W7" i="14"/>
  <c r="V7" i="14"/>
  <c r="U7" i="14"/>
  <c r="T7" i="14"/>
  <c r="S7" i="14"/>
  <c r="R7" i="14"/>
  <c r="Q7" i="14"/>
  <c r="C15" i="13"/>
  <c r="C16" i="13"/>
  <c r="C17" i="13"/>
  <c r="C19" i="13" s="1"/>
  <c r="C20" i="13" s="1"/>
  <c r="C21" i="13" s="1"/>
  <c r="C23" i="13" s="1"/>
  <c r="C25" i="13" s="1"/>
  <c r="C26" i="13" s="1"/>
  <c r="C18" i="13"/>
  <c r="O12" i="13"/>
  <c r="I26" i="13"/>
  <c r="I25" i="13"/>
  <c r="AH23" i="13"/>
  <c r="J14" i="51" s="1"/>
  <c r="I23" i="13"/>
  <c r="AJ22" i="13"/>
  <c r="AJ21" i="13"/>
  <c r="AJ20" i="13"/>
  <c r="AJ19" i="13"/>
  <c r="AJ18" i="13"/>
  <c r="AJ17" i="13"/>
  <c r="AJ16" i="13"/>
  <c r="G16" i="13"/>
  <c r="G17" i="13" s="1"/>
  <c r="G18" i="13" s="1"/>
  <c r="G19" i="13" s="1"/>
  <c r="D16" i="13"/>
  <c r="D17" i="13" s="1"/>
  <c r="AJ15" i="13"/>
  <c r="AG12" i="13"/>
  <c r="AG42" i="13" s="1"/>
  <c r="AF12" i="13"/>
  <c r="AF42" i="13" s="1"/>
  <c r="AE12" i="13"/>
  <c r="AE42" i="13" s="1"/>
  <c r="AD12" i="13"/>
  <c r="AD42" i="13" s="1"/>
  <c r="AC12" i="13"/>
  <c r="AC42" i="13" s="1"/>
  <c r="AB12" i="13"/>
  <c r="AB42" i="13" s="1"/>
  <c r="AA12" i="13"/>
  <c r="AA42" i="13" s="1"/>
  <c r="Y12" i="13"/>
  <c r="Y42" i="13" s="1"/>
  <c r="X12" i="13"/>
  <c r="X42" i="13" s="1"/>
  <c r="W12" i="13"/>
  <c r="W42" i="13" s="1"/>
  <c r="K11" i="13"/>
  <c r="L11" i="13" s="1"/>
  <c r="M11" i="13" s="1"/>
  <c r="N11" i="13" s="1"/>
  <c r="O11" i="13" s="1"/>
  <c r="P11" i="13" s="1"/>
  <c r="Q11" i="13" s="1"/>
  <c r="R11" i="13" s="1"/>
  <c r="S11" i="13" s="1"/>
  <c r="T11" i="13" s="1"/>
  <c r="U11" i="13" s="1"/>
  <c r="F13" i="52" l="1"/>
  <c r="H13" i="52" s="1"/>
  <c r="H15" i="52"/>
  <c r="I15" i="52" s="1"/>
  <c r="F13" i="34"/>
  <c r="H13" i="34" s="1"/>
  <c r="H15" i="34"/>
  <c r="I15" i="34" s="1"/>
  <c r="L14" i="51"/>
  <c r="M14" i="51" s="1"/>
  <c r="J16" i="51"/>
  <c r="AJ23" i="13"/>
  <c r="J14" i="17"/>
  <c r="D18" i="13"/>
  <c r="D19" i="13" s="1"/>
  <c r="D20" i="13" s="1"/>
  <c r="D21" i="13" s="1"/>
  <c r="D23" i="13" s="1"/>
  <c r="D25" i="13" s="1"/>
  <c r="D26" i="13" s="1"/>
  <c r="G20" i="13"/>
  <c r="G21" i="13" s="1"/>
  <c r="G23" i="13" s="1"/>
  <c r="G25" i="13" s="1"/>
  <c r="G26" i="13" s="1"/>
  <c r="AB11" i="13"/>
  <c r="P12" i="13"/>
  <c r="AC11" i="13"/>
  <c r="AD11" i="13"/>
  <c r="R12" i="13"/>
  <c r="J12" i="13"/>
  <c r="AE11" i="13"/>
  <c r="S12" i="13"/>
  <c r="Q12" i="13"/>
  <c r="T12" i="13"/>
  <c r="AG11" i="13"/>
  <c r="U12" i="13"/>
  <c r="K12" i="13"/>
  <c r="L12" i="13"/>
  <c r="M12" i="13"/>
  <c r="N12" i="13"/>
  <c r="I13" i="34" l="1"/>
  <c r="D67" i="34"/>
  <c r="D67" i="52"/>
  <c r="I13" i="52"/>
  <c r="L16" i="51"/>
  <c r="J32" i="51"/>
  <c r="J16" i="17"/>
  <c r="L14" i="17"/>
  <c r="M14" i="17" s="1"/>
  <c r="M14" i="4"/>
  <c r="M13" i="4"/>
  <c r="M12" i="4"/>
  <c r="M11" i="4"/>
  <c r="I80" i="51" l="1"/>
  <c r="L32" i="51"/>
  <c r="M32" i="51" s="1"/>
  <c r="I75" i="51"/>
  <c r="M16" i="51"/>
  <c r="J32" i="17"/>
  <c r="L16" i="17"/>
  <c r="I75" i="17" l="1"/>
  <c r="M16" i="17"/>
  <c r="I80" i="17"/>
  <c r="L32" i="17"/>
  <c r="M32" i="17" s="1"/>
</calcChain>
</file>

<file path=xl/sharedStrings.xml><?xml version="1.0" encoding="utf-8"?>
<sst xmlns="http://schemas.openxmlformats.org/spreadsheetml/2006/main" count="1496" uniqueCount="442">
  <si>
    <t>Actuals</t>
  </si>
  <si>
    <t>Jan-21</t>
  </si>
  <si>
    <t>Feb-21</t>
  </si>
  <si>
    <t>Mar-21</t>
  </si>
  <si>
    <t>Apr-21</t>
  </si>
  <si>
    <t>May-21</t>
  </si>
  <si>
    <t>Jun-21</t>
  </si>
  <si>
    <t>Jul-21</t>
  </si>
  <si>
    <t>Aug-21</t>
  </si>
  <si>
    <t>Sep-21</t>
  </si>
  <si>
    <t>Oct-21</t>
  </si>
  <si>
    <t>Nov-21</t>
  </si>
  <si>
    <t>Dec-21</t>
  </si>
  <si>
    <t>Revenue</t>
  </si>
  <si>
    <t>Budget</t>
  </si>
  <si>
    <t>Account</t>
  </si>
  <si>
    <t>Department</t>
  </si>
  <si>
    <t>Scenario</t>
  </si>
  <si>
    <t>Product</t>
  </si>
  <si>
    <t>Market</t>
  </si>
  <si>
    <t>Vendor</t>
  </si>
  <si>
    <t>No Product</t>
  </si>
  <si>
    <t>No Market</t>
  </si>
  <si>
    <t>No Vendor</t>
  </si>
  <si>
    <t>All Departments</t>
  </si>
  <si>
    <t>All Products</t>
  </si>
  <si>
    <t>All Markets</t>
  </si>
  <si>
    <t>Operating Expenses</t>
  </si>
  <si>
    <t>Total Headcount</t>
  </si>
  <si>
    <t>Sales</t>
  </si>
  <si>
    <t>East</t>
  </si>
  <si>
    <t>Central</t>
  </si>
  <si>
    <t>West</t>
  </si>
  <si>
    <t>EMEA</t>
  </si>
  <si>
    <t>APAC</t>
  </si>
  <si>
    <t>Enterprise</t>
  </si>
  <si>
    <t>Premium</t>
  </si>
  <si>
    <t>Integration</t>
  </si>
  <si>
    <t>All Vendors</t>
  </si>
  <si>
    <t>Variance</t>
  </si>
  <si>
    <t>Drivers</t>
  </si>
  <si>
    <t>Company Name:</t>
  </si>
  <si>
    <t>Drivers for Selections</t>
  </si>
  <si>
    <t>Departments</t>
  </si>
  <si>
    <t>Markets</t>
  </si>
  <si>
    <t>Departments - Planning</t>
  </si>
  <si>
    <t>Opportunity Type</t>
  </si>
  <si>
    <t>SFDC Departments</t>
  </si>
  <si>
    <t>Accounting</t>
  </si>
  <si>
    <t>All Oppty Types</t>
  </si>
  <si>
    <t>Sales + Marketing</t>
  </si>
  <si>
    <t>Cost of Goods Sold</t>
  </si>
  <si>
    <t>Customer Success</t>
  </si>
  <si>
    <t>New Business</t>
  </si>
  <si>
    <t>Sales - East</t>
  </si>
  <si>
    <t>Marketing</t>
  </si>
  <si>
    <t>Engineering</t>
  </si>
  <si>
    <t>Existing Business</t>
  </si>
  <si>
    <t>Sales - Central</t>
  </si>
  <si>
    <t>Executive</t>
  </si>
  <si>
    <t>Sales - West</t>
  </si>
  <si>
    <t>Product &amp; Engineering</t>
  </si>
  <si>
    <t>Finance</t>
  </si>
  <si>
    <t>Forecast Q2</t>
  </si>
  <si>
    <t>HR</t>
  </si>
  <si>
    <t>Operations</t>
  </si>
  <si>
    <t>IT</t>
  </si>
  <si>
    <t>Product Team</t>
  </si>
  <si>
    <t>General &amp; Administrative</t>
  </si>
  <si>
    <t>Professional Services</t>
  </si>
  <si>
    <t>Workforce Drivers</t>
  </si>
  <si>
    <t>Employee Level</t>
  </si>
  <si>
    <t>Salary</t>
  </si>
  <si>
    <t>Bonus</t>
  </si>
  <si>
    <t>Rate</t>
  </si>
  <si>
    <t>Cap</t>
  </si>
  <si>
    <t>Payout Cap</t>
  </si>
  <si>
    <t>Status</t>
  </si>
  <si>
    <t>FICA - Social Security</t>
  </si>
  <si>
    <t>Requested</t>
  </si>
  <si>
    <t>FICA - Medicare</t>
  </si>
  <si>
    <t>Approved</t>
  </si>
  <si>
    <t>FUTA</t>
  </si>
  <si>
    <t>Posted</t>
  </si>
  <si>
    <t>SUTA</t>
  </si>
  <si>
    <t>CT</t>
  </si>
  <si>
    <t>New Hire</t>
  </si>
  <si>
    <t>FL</t>
  </si>
  <si>
    <t>Existing</t>
  </si>
  <si>
    <t>NC</t>
  </si>
  <si>
    <t>NJ</t>
  </si>
  <si>
    <t>NY</t>
  </si>
  <si>
    <t>TX</t>
  </si>
  <si>
    <t>VA</t>
  </si>
  <si>
    <t>NSW</t>
  </si>
  <si>
    <t>LND</t>
  </si>
  <si>
    <t>Employee Benefit Cost</t>
  </si>
  <si>
    <t>Month</t>
  </si>
  <si>
    <t>SE</t>
  </si>
  <si>
    <t>Commission Payout</t>
  </si>
  <si>
    <t>EE</t>
  </si>
  <si>
    <t>Month Drivers</t>
  </si>
  <si>
    <t>Jan-20</t>
  </si>
  <si>
    <t>Jan</t>
  </si>
  <si>
    <t>Feb-20</t>
  </si>
  <si>
    <t>Feb</t>
  </si>
  <si>
    <t>Mar-20</t>
  </si>
  <si>
    <t>Mar</t>
  </si>
  <si>
    <t>Apr-20</t>
  </si>
  <si>
    <t>Apr</t>
  </si>
  <si>
    <t>May-20</t>
  </si>
  <si>
    <t>May</t>
  </si>
  <si>
    <t>Jun-20</t>
  </si>
  <si>
    <t>Jun</t>
  </si>
  <si>
    <t>Jul-20</t>
  </si>
  <si>
    <t>Jul</t>
  </si>
  <si>
    <t>Aug-20</t>
  </si>
  <si>
    <t>Aug</t>
  </si>
  <si>
    <t>Sep-20</t>
  </si>
  <si>
    <t>Sep</t>
  </si>
  <si>
    <t>Oct-20</t>
  </si>
  <si>
    <t>Oct</t>
  </si>
  <si>
    <t>Nov-20</t>
  </si>
  <si>
    <t>Nov</t>
  </si>
  <si>
    <t>Dec-20</t>
  </si>
  <si>
    <t>Dec</t>
  </si>
  <si>
    <t>Jan-22</t>
  </si>
  <si>
    <t>Feb-22</t>
  </si>
  <si>
    <t>Mar-22</t>
  </si>
  <si>
    <t>Apr-22</t>
  </si>
  <si>
    <t>May-22</t>
  </si>
  <si>
    <t>Jun-22</t>
  </si>
  <si>
    <t>Jul-22</t>
  </si>
  <si>
    <t>Aug-22</t>
  </si>
  <si>
    <t>Sep-22</t>
  </si>
  <si>
    <t>Oct-22</t>
  </si>
  <si>
    <t>Nov-22</t>
  </si>
  <si>
    <t>Dec-22</t>
  </si>
  <si>
    <t>Current Plan</t>
  </si>
  <si>
    <t>Salary &amp; Wages</t>
  </si>
  <si>
    <t>Payroll Taxes</t>
  </si>
  <si>
    <t>Benefits</t>
  </si>
  <si>
    <t>Personnel Expense - Other</t>
  </si>
  <si>
    <t>Sales &amp; Marketing</t>
  </si>
  <si>
    <t>Travel &amp; Entertainment</t>
  </si>
  <si>
    <t>Corporate Expenses</t>
  </si>
  <si>
    <t>Facilities &amp; Rent</t>
  </si>
  <si>
    <t>Salary Detail</t>
  </si>
  <si>
    <t>Benefits Detail</t>
  </si>
  <si>
    <t>Headcount Detail</t>
  </si>
  <si>
    <t>FTE Detail</t>
  </si>
  <si>
    <t>$</t>
  </si>
  <si>
    <t>%</t>
  </si>
  <si>
    <t>FTEs</t>
  </si>
  <si>
    <t>Plan Year</t>
  </si>
  <si>
    <t>Plan Status</t>
  </si>
  <si>
    <t>Open</t>
  </si>
  <si>
    <t>Submitted</t>
  </si>
  <si>
    <t>Rejected</t>
  </si>
  <si>
    <t>Salary Total</t>
  </si>
  <si>
    <t>Benefits Total</t>
  </si>
  <si>
    <t>Start Date</t>
  </si>
  <si>
    <t>End Date</t>
  </si>
  <si>
    <t>Employee ID</t>
  </si>
  <si>
    <t>Employee Name</t>
  </si>
  <si>
    <t>Level</t>
  </si>
  <si>
    <t>Annual Salary</t>
  </si>
  <si>
    <t>Bonus %</t>
  </si>
  <si>
    <t>Commission</t>
  </si>
  <si>
    <t>401k %</t>
  </si>
  <si>
    <t>Work State</t>
  </si>
  <si>
    <t>Mth</t>
  </si>
  <si>
    <t>Yes</t>
  </si>
  <si>
    <t>TBH</t>
  </si>
  <si>
    <t>Kay Baker</t>
  </si>
  <si>
    <t>Brandi Hodges</t>
  </si>
  <si>
    <t>No</t>
  </si>
  <si>
    <t>Kathleen Franklin</t>
  </si>
  <si>
    <t>Tanya Nelson</t>
  </si>
  <si>
    <t>Harriet Hayes</t>
  </si>
  <si>
    <t>Total Salaries</t>
  </si>
  <si>
    <t>Total Benefits</t>
  </si>
  <si>
    <t>Total Taxes</t>
  </si>
  <si>
    <t>State Rate</t>
  </si>
  <si>
    <t>State Cap</t>
  </si>
  <si>
    <t>Fed Taxes Detail</t>
  </si>
  <si>
    <t>State Taxes Detail</t>
  </si>
  <si>
    <t>Total</t>
  </si>
  <si>
    <t>2020</t>
  </si>
  <si>
    <t>Fed Taxes Total</t>
  </si>
  <si>
    <t>State Taxes Total</t>
  </si>
  <si>
    <t>Budget v2</t>
  </si>
  <si>
    <t>Working Forecast</t>
  </si>
  <si>
    <t>Forecast 6+6</t>
  </si>
  <si>
    <t>Forecast 7+5</t>
  </si>
  <si>
    <t xml:space="preserve"> </t>
  </si>
  <si>
    <t>Trip Description</t>
  </si>
  <si>
    <t>Destination</t>
  </si>
  <si>
    <t>Number of Days</t>
  </si>
  <si>
    <t>Airfare</t>
  </si>
  <si>
    <t>Hotel</t>
  </si>
  <si>
    <t>Convention</t>
  </si>
  <si>
    <t>Conference</t>
  </si>
  <si>
    <t>Chicago</t>
  </si>
  <si>
    <t>Monthly Sales Travel - Dwight</t>
  </si>
  <si>
    <t>N/A</t>
  </si>
  <si>
    <t>USA</t>
  </si>
  <si>
    <t>Annual Budget Template</t>
  </si>
  <si>
    <t>Budget Opens:</t>
  </si>
  <si>
    <t>Plan your team's travel for the year</t>
  </si>
  <si>
    <t>Year</t>
  </si>
  <si>
    <t>Version 1</t>
  </si>
  <si>
    <t>Version 2</t>
  </si>
  <si>
    <t xml:space="preserve">        Sales</t>
  </si>
  <si>
    <t xml:space="preserve">        Marketing</t>
  </si>
  <si>
    <t xml:space="preserve">    Sales + Marketing</t>
  </si>
  <si>
    <t xml:space="preserve">        Accounting</t>
  </si>
  <si>
    <t xml:space="preserve">        Executive</t>
  </si>
  <si>
    <t xml:space="preserve">        Finance</t>
  </si>
  <si>
    <t xml:space="preserve">        HR</t>
  </si>
  <si>
    <t xml:space="preserve">        IT</t>
  </si>
  <si>
    <t xml:space="preserve">        Product Team</t>
  </si>
  <si>
    <t xml:space="preserve">        Engineering</t>
  </si>
  <si>
    <t xml:space="preserve">        Operations</t>
  </si>
  <si>
    <t xml:space="preserve">    Customer Success</t>
  </si>
  <si>
    <t xml:space="preserve">    Professional Services</t>
  </si>
  <si>
    <t>Budget v4</t>
  </si>
  <si>
    <t>Monthly Sales Travel - Stanley</t>
  </si>
  <si>
    <t>Notes</t>
  </si>
  <si>
    <t>London</t>
  </si>
  <si>
    <t>In Progress</t>
  </si>
  <si>
    <t xml:space="preserve">    Product + Engineering</t>
  </si>
  <si>
    <t xml:space="preserve">    General + Administrative</t>
  </si>
  <si>
    <t>Title</t>
  </si>
  <si>
    <t>VP of Sales</t>
  </si>
  <si>
    <t>Sales Manager</t>
  </si>
  <si>
    <t>Sales Engineer</t>
  </si>
  <si>
    <t>Account Executive</t>
  </si>
  <si>
    <t>Benefits?</t>
  </si>
  <si>
    <t>Monthly Benefit Amount</t>
  </si>
  <si>
    <t>Soc Sec Cap</t>
  </si>
  <si>
    <t>Soc Sec Rate</t>
  </si>
  <si>
    <t>Merit Increase</t>
  </si>
  <si>
    <t>401k Match</t>
  </si>
  <si>
    <t>Medicare %</t>
  </si>
  <si>
    <t>Monthly Travel</t>
  </si>
  <si>
    <t>Period</t>
  </si>
  <si>
    <t>Personnel Expenses</t>
  </si>
  <si>
    <t>Personnel Details</t>
  </si>
  <si>
    <t>Dept</t>
  </si>
  <si>
    <t>Working Budget</t>
  </si>
  <si>
    <t>Forecast Q3</t>
  </si>
  <si>
    <t>Forecast v2</t>
  </si>
  <si>
    <t>Actuals as of</t>
  </si>
  <si>
    <t>Personnel</t>
  </si>
  <si>
    <t>CS</t>
  </si>
  <si>
    <t>PS</t>
  </si>
  <si>
    <t>Other OpEx</t>
  </si>
  <si>
    <t>Sales Convention in UK</t>
  </si>
  <si>
    <t>Global Conference</t>
  </si>
  <si>
    <t>2 per Quarter</t>
  </si>
  <si>
    <t>G&amp;A</t>
  </si>
  <si>
    <t>P&amp;E</t>
  </si>
  <si>
    <t>S&amp;M</t>
  </si>
  <si>
    <t>W. Budget</t>
  </si>
  <si>
    <t>Expense Line</t>
  </si>
  <si>
    <t>T&amp;E</t>
  </si>
  <si>
    <t>Corp</t>
  </si>
  <si>
    <t>F&amp;R</t>
  </si>
  <si>
    <t>Account Analysis</t>
  </si>
  <si>
    <t xml:space="preserve">
Department</t>
  </si>
  <si>
    <t xml:space="preserve">
Status</t>
  </si>
  <si>
    <t>TBD</t>
  </si>
  <si>
    <t xml:space="preserve">New Travel - </t>
  </si>
  <si>
    <t>Model Components (aka spreadsheet tabs)</t>
  </si>
  <si>
    <t>Model Legend</t>
  </si>
  <si>
    <t>Inputs</t>
  </si>
  <si>
    <t>ABC</t>
  </si>
  <si>
    <t>These cells are where you'll input/update data for new budget and forecast scenarios.</t>
  </si>
  <si>
    <t>Calculations</t>
  </si>
  <si>
    <t>These cells are formulas that produce model data, and are used in outputs. Don't modify the formulas in these cells.</t>
  </si>
  <si>
    <t>Outputs</t>
  </si>
  <si>
    <t>Daily Amount</t>
  </si>
  <si>
    <t>New Travel - Sales Reps</t>
  </si>
  <si>
    <t>CEO Approved</t>
  </si>
  <si>
    <t>Travel &amp; Entertainment Accounts</t>
  </si>
  <si>
    <t>T&amp;E - Client Facing</t>
  </si>
  <si>
    <t>T&amp;E - Internal Meetings</t>
  </si>
  <si>
    <t>T&amp;E - Professional Conferences</t>
  </si>
  <si>
    <t>No Project</t>
  </si>
  <si>
    <t>All Projects</t>
  </si>
  <si>
    <t>Projects</t>
  </si>
  <si>
    <t>Why is OpEx budgeting so critical?</t>
  </si>
  <si>
    <t xml:space="preserve">[1]  </t>
  </si>
  <si>
    <t>Estimated Time Saved:</t>
  </si>
  <si>
    <t>For Graph Above:</t>
  </si>
  <si>
    <t>How can Cube improve this process?</t>
  </si>
  <si>
    <t>2 hours per department</t>
  </si>
  <si>
    <t>When the FP&amp;A team needs to spin up a new detailed forecast/budget ("Working Budget" in this file), they'll need to keep track of the variances between the old and new versions. If Business Partners are responsible for submitting their budgets to the team, it's also crucial to see the status of each department's new budget/forecast.</t>
  </si>
  <si>
    <t>[1]</t>
  </si>
  <si>
    <t>tab 1</t>
  </si>
  <si>
    <t>tab 2</t>
  </si>
  <si>
    <t>tab 3</t>
  </si>
  <si>
    <t>Budget Due to Finance:</t>
  </si>
  <si>
    <t>1.  Headcount</t>
  </si>
  <si>
    <t>2.  Sales &amp; Marketing</t>
  </si>
  <si>
    <t>3.  T&amp;E Plan</t>
  </si>
  <si>
    <t>4.  Corporate Expenses</t>
  </si>
  <si>
    <t xml:space="preserve">Plan your team's project-based spend </t>
  </si>
  <si>
    <t>Establish your team's Corporate Expenses for the year</t>
  </si>
  <si>
    <t>Before submitting - review budget plan in total</t>
  </si>
  <si>
    <t>Budget Steps:</t>
  </si>
  <si>
    <t>[2]</t>
  </si>
  <si>
    <t>Dimensions</t>
  </si>
  <si>
    <t>These cells are dimensions in the Company's Cube. This is a reminder to both FP&amp;A and Budget Owners of what is mapped on the Cube web portal.</t>
  </si>
  <si>
    <t>Review your team's current Headcount plan and make changes to existing and new employees</t>
  </si>
  <si>
    <t>Mar-23</t>
  </si>
  <si>
    <t>Apr-23</t>
  </si>
  <si>
    <t>May-23</t>
  </si>
  <si>
    <t>Jun-23</t>
  </si>
  <si>
    <t>Jul-23</t>
  </si>
  <si>
    <t>Aug-23</t>
  </si>
  <si>
    <t>Sep-23</t>
  </si>
  <si>
    <t>Oct-23</t>
  </si>
  <si>
    <t>Nov-23</t>
  </si>
  <si>
    <t>Dec-23</t>
  </si>
  <si>
    <t>Jan-23</t>
  </si>
  <si>
    <t>Feb-23</t>
  </si>
  <si>
    <t>Project</t>
  </si>
  <si>
    <t>10 hours per department</t>
  </si>
  <si>
    <t>The drivers on the top of this workbook feed the formulas to calculate Salary, Taxes, Benefits, etc. These formulas can be built into Cube as well to automatically calculate the new Headcount forecast.</t>
  </si>
  <si>
    <t>[3]</t>
  </si>
  <si>
    <t>Rocco Marciano</t>
  </si>
  <si>
    <t>Jesse Rodriguez</t>
  </si>
  <si>
    <t>Gianna DiStefano</t>
  </si>
  <si>
    <t>Sheida Golbahar</t>
  </si>
  <si>
    <t xml:space="preserve">[2]  </t>
  </si>
  <si>
    <t>Product 1</t>
  </si>
  <si>
    <t>Product 2</t>
  </si>
  <si>
    <t>Product 3</t>
  </si>
  <si>
    <t>Product 4</t>
  </si>
  <si>
    <t>Project 1</t>
  </si>
  <si>
    <t>Project 2</t>
  </si>
  <si>
    <t>Project 3</t>
  </si>
  <si>
    <t>Project 4</t>
  </si>
  <si>
    <t>Project 5</t>
  </si>
  <si>
    <t>Project 6</t>
  </si>
  <si>
    <t>Project 7</t>
  </si>
  <si>
    <t>Project 8</t>
  </si>
  <si>
    <t>Project 9</t>
  </si>
  <si>
    <t>Project 10</t>
  </si>
  <si>
    <t>Sales and Marketing Accounts</t>
  </si>
  <si>
    <t>S&amp;M - Digital Marketing</t>
  </si>
  <si>
    <t>S&amp;M - Market Research</t>
  </si>
  <si>
    <t>S&amp;M - Strategy/Tactics</t>
  </si>
  <si>
    <t>21C Media</t>
  </si>
  <si>
    <t>42 Floors</t>
  </si>
  <si>
    <t>AICPA</t>
  </si>
  <si>
    <t>Alphagraphics</t>
  </si>
  <si>
    <t>Amazon</t>
  </si>
  <si>
    <t>American</t>
  </si>
  <si>
    <t>Barclays</t>
  </si>
  <si>
    <t>Berschadsky Law</t>
  </si>
  <si>
    <t>Boomi</t>
  </si>
  <si>
    <t>Facebook</t>
  </si>
  <si>
    <t>Havas</t>
  </si>
  <si>
    <t>Twitter SEO</t>
  </si>
  <si>
    <t>iProspect</t>
  </si>
  <si>
    <t>Descriptions/Assumptions</t>
  </si>
  <si>
    <t>Comments</t>
  </si>
  <si>
    <t>Purchase Order</t>
  </si>
  <si>
    <t>PO# 001221</t>
  </si>
  <si>
    <t>PO# 001091</t>
  </si>
  <si>
    <t>PO# 001675</t>
  </si>
  <si>
    <t>PO# 002022</t>
  </si>
  <si>
    <t>For new SEO implementation</t>
  </si>
  <si>
    <t>New prospect tools</t>
  </si>
  <si>
    <t>Implementation support</t>
  </si>
  <si>
    <t>Push advertising</t>
  </si>
  <si>
    <t>Get accrual for next month</t>
  </si>
  <si>
    <t>Meet every week</t>
  </si>
  <si>
    <t>6. Review Results</t>
  </si>
  <si>
    <t>5.  Facilities and Rent</t>
  </si>
  <si>
    <t>Ensure any Rent expenses allocated to your team are included within the budget</t>
  </si>
  <si>
    <t>Headcount planning at a detailed level is one of the most important pieces of the budgeting and forecasting process. Cube can make this process more streamlined in that the Budget Owner or FP&amp;A team can "publish" this detailed spreadsheet to the Cube web portal and very easily report the new Headcount expenses on the OpEx Plan tab (which is the high level budget template). Once this data is saved to Cube, the team can "drilldown" on each Personnel expense line to see the budget detail as it exists here.</t>
  </si>
  <si>
    <t xml:space="preserve">This template is planning by a specific department (Sales). Unhide columns A through E to view the other potential planning points. These will be "Dimensions" in the Company's Cube in which the FP&amp;A team and/or business users can publish data to and pull Budgets/Forecasts by. Additionally with Cube, the FP&amp;A team would be able to filter by department and change each budget in this template. </t>
  </si>
  <si>
    <t>This template is planning by a specific department (Sales). Unhide columns F and G to view the other potential planning points. Columns B through G will be "Dimensions" in the Company's Cube in which the FP&amp;A team and/or business users can publish data to and pull Budgets/Forecasts by. Additionally with Cube, the FP&amp;A team would be able to filter by department and change each budget in this template.</t>
  </si>
  <si>
    <t>This template is planning by a specific department (Sales). Unhide columns G through K to view the other potential planning points. These will be "Dimensions" in the Company's Cube in which the FP&amp;A team and/or business users can publish data to and pull Budgets/Forecasts by. Additionally with Cube, the FP&amp;A team would be able to filter by department and change each budget in this template.</t>
  </si>
  <si>
    <r>
      <rPr>
        <b/>
        <sz val="12"/>
        <color theme="1"/>
        <rFont val="Calibri"/>
        <family val="2"/>
        <scheme val="minor"/>
      </rPr>
      <t xml:space="preserve">Note: </t>
    </r>
    <r>
      <rPr>
        <sz val="12"/>
        <color theme="1"/>
        <rFont val="Calibri"/>
        <family val="2"/>
        <scheme val="minor"/>
      </rPr>
      <t>The purpose of this Drivers tab is to feed data dropdowns and other assumptions throughout this budgeting workbook. Cube will be able to build many of these drivers on the web portal so that the FP&amp;A team and Budget Owners can avoid common excel issues experienced in the process.</t>
    </r>
  </si>
  <si>
    <t>Sales Department - Scenario Variance</t>
  </si>
  <si>
    <t>Company Name</t>
  </si>
  <si>
    <t>25 hours per department</t>
  </si>
  <si>
    <t>This template is planning by a specific department (Sales). Unhide columns C through G to view the other potential planning points. These will be "Dimensions" in the Company's Cube in which the FP&amp;A team and/or business users can publish data to and pull Budgets/Forecasts by. Additionally with Cube, the FP&amp;A team would be able to filter by department and change/view each budget in this template.</t>
  </si>
  <si>
    <t>The Working Budget on this tab is linked to the Sales Working Budget on the OpEx Plan tab. To see the other departments in this summary view the FP&amp;A team would need to link them to each separate budget file. Using Cube, the FP&amp;A team can "fetch" this data by department and "drilldown" in detail on any data point. The FP&amp;A team will not have to link each departments budget to this tab, the data will reside in Cube and can be gathered here in real time.</t>
  </si>
  <si>
    <t>Establishing a workflow for the Budget Owners is crucial to keep track of what new forecasts/budgets are on-track or behind schedule. The Sales Working Budget status on this tab is linked to the "Steps" tab. To see the other department's status in this summary view the FP&amp;A team would need to link them to each separate budget file. Using Cube, the FP&amp;A team will not have to link each departments budget to this tab, the data will reside in Cube and can be gathered here whenever necessary.</t>
  </si>
  <si>
    <t>The original Budget on this tab is linked to the manually pasted (or excel linked) Budget on the OpEx Plan tab. Using Cube, the FP&amp;A team can "fetch" this data by department and "drilldown" in detail on any data point. The FP&amp;A team will not have to link each departments budget to this tab, the data will reside in Cube and can be gathered here in real time.</t>
  </si>
  <si>
    <t>Using the department dropdown, the FP&amp;A team can see each departments (or all departments) budgets at the detailed ERP account level in this view without having to go back to each detailed budget sheet.</t>
  </si>
  <si>
    <t>25 hours per budget cycle</t>
  </si>
  <si>
    <t>Company Name - Scenario Variance</t>
  </si>
  <si>
    <t>These cells are linked to the inputs and sub-calculations. The formulas in these cells should remain unchanged.</t>
  </si>
  <si>
    <t>Using "attributes" on the Cube sidebar, all of the data in columns H through N would be saved to the current scenario ("Working Budget" in this example) and the FP&amp;A team will be able to see the detailed T&amp;E budget via the "drilldown" feature on the OpEx Plan tab. This will save the FP&amp;A team valuable time of not having to cleanse the data as well as secure all budget assumptions on the Cube web portal.</t>
  </si>
  <si>
    <t>Sales &amp; Marketing expense lines are often project/purchase order based and require detailed conversations between Budget Owners and their FP&amp;A business partners. Cube can make this process more streamlined in that the Budget Owner or FP&amp;A team can "publish" this detailed spreadsheet to the Cube web portal and very easily report monthly Sales and Marketing expenses on the OpEx Plan tab. Once this data is saved to Cube, the team can "drilldown" to see the budget detail as it exists here.</t>
  </si>
  <si>
    <t>Using "attributes" on the Cube sidebar, all of the data in columns H through J would be saved to the current scenario ("Working Budget" in this example) and the FP&amp;A team will be able to see the detailed assumptions via the "drilldown" feature on the OpEx Plan tab.</t>
  </si>
  <si>
    <t>Using "attributes" on the Cube sidebar, all of the data in columns B through D and L through V would be saved to the current scenario ("Working Budget" in this example) and the FP&amp;A team will be able to see the detailed headcount expense drivers via the "drilldown" feature on the OpEx Plan tab.</t>
  </si>
  <si>
    <t>This OpEx Plan tab is the high level budget template to be used by FP&amp;A and Budget Owners to organize every level of expense that needs to be planned by department. Currently in this workbook, this tab is linked via excel formulas to the related supporting tabs. When using Cube, the FP&amp;A team and Budget Owners can "publish" the detailed account and assumption level detail. Once this data is saved to Cube, the team can "fetch" the high level detail in this sheet and then "drilldown" on each expense line to see the budget detail as it exists on the supporting tabs. Because these sheets will be linked via Cube rather than excel or sheets - the workbook will operate faster and not break if other tabs are deleted or changed.</t>
  </si>
  <si>
    <t>The headcount data is linked to the headcount tab which can create manual errors by the users. Cube will be able to link both financial and operational headcount data via the "publish"/"fetch" features which allows for ease of reporting.</t>
  </si>
  <si>
    <t>In this template the FP&amp;A team would need to copy/paste or link the total original budget amount by account and department into this tab to do the analysis in column AJ. When using Cube, the user would be able to "fetch" that data from Cube rather than manually link or paste.</t>
  </si>
  <si>
    <t>If the Company plans to decentralize it's budgeting process in which Department Heads or Budget Owners will control and submit their budget templates, it is important for FP&amp;A to track the distribution and status of these templates. Rather than have FP&amp;A continually ask the status of the Department's current budget, with Cube the Budget Owner can "Publish" the status of their budget (along with the details behind it), each day, week, or month. The FP&amp;A team, using Cube, can "Fetch" the department's budget data from the Cube web portal into their excel/sheets workbook.</t>
  </si>
  <si>
    <t>The FP&amp;A team is always asked to provide visuals of the differences between budget versions. These visuals are linked to the OpEx Variance tab. Using Cube, the FP&amp;A team can toggle between departments and these graphs will automatically update to mirror the current department in view. These can then be linked into any PowerPoint or Google Slide deck to be presented to Budget Owners and Management.</t>
  </si>
  <si>
    <t>Operating Expense Planning</t>
  </si>
  <si>
    <t>Workbook Structure</t>
  </si>
  <si>
    <t>All tabs</t>
  </si>
  <si>
    <t>Each tab in this detailed OpEx budget has a non-Cube and Cube version. The Cube version is the same as the non-Cube except it notifies and guides the user how Cube will assist in making this process easier and more simple.</t>
  </si>
  <si>
    <t>1st tab</t>
  </si>
  <si>
    <t>Department Variances</t>
  </si>
  <si>
    <t>OpEx Variances</t>
  </si>
  <si>
    <t>2nd tab</t>
  </si>
  <si>
    <t>This tab lists the variances between the "Budget" and "Working Budget" by detailed ERP account and can be toggled by specific department.</t>
  </si>
  <si>
    <t>This tab lists the variances between the "Budget" and "Working Budget" by department.</t>
  </si>
  <si>
    <t>Visuals</t>
  </si>
  <si>
    <t>3rd tab</t>
  </si>
  <si>
    <t>The visuals on this tab are linked to the previous OpEx variance tab which can be input into any slide deck to report out to Management on budget changes.</t>
  </si>
  <si>
    <t>4th tab</t>
  </si>
  <si>
    <t>Steps</t>
  </si>
  <si>
    <t>Budget owners can inform FP&amp;A of the status of their new budget (i.e. open, in progress, submitted)</t>
  </si>
  <si>
    <t>OpEx Plan</t>
  </si>
  <si>
    <t>5th tab</t>
  </si>
  <si>
    <t>This is the high level department budget template that aggregates the ERP accounts that are important to the Company's budget. The detailed budgeting tabs feed into this tab.</t>
  </si>
  <si>
    <t>6th tab</t>
  </si>
  <si>
    <t>Headcount</t>
  </si>
  <si>
    <t>7th tab</t>
  </si>
  <si>
    <t>8th tab</t>
  </si>
  <si>
    <t>9th tab</t>
  </si>
  <si>
    <t>Discuss the Travel &amp; Entertainment plan with Budget Owners. Use this tab to plan trips (internal and external) in detail which will again feed into the OpEx Plan tab at a high level.</t>
  </si>
  <si>
    <t>The Drivers tab is used to populate drop-downs throughout this workbook and also feed some budget assumptions.</t>
  </si>
  <si>
    <r>
      <t xml:space="preserve">Building an Operating Expense (OpEx) budget, whether it be for the Company as a whole, by business unit, or by detailed department is crucial in assessing the day-to-day operations and financial health of the Company. 
Having a reliable OpEx budget assists the company in the following four crucial points:
  </t>
    </r>
    <r>
      <rPr>
        <b/>
        <u/>
        <sz val="14"/>
        <color rgb="FF000000"/>
        <rFont val="Calibri"/>
        <family val="2"/>
        <scheme val="minor"/>
      </rPr>
      <t>1. Manage Current Expenses:</t>
    </r>
    <r>
      <rPr>
        <sz val="14"/>
        <color rgb="FF000000"/>
        <rFont val="Calibri"/>
        <family val="2"/>
        <scheme val="minor"/>
      </rPr>
      <t xml:space="preserve"> Fixed overhead costs, such as office rent and staff salaries, are a starting point for an operating budget followed by more detailed project based spend such as Sales&amp; Marketing and Travel &amp; Entertainment.
  </t>
    </r>
    <r>
      <rPr>
        <b/>
        <u/>
        <sz val="14"/>
        <color rgb="FF000000"/>
        <rFont val="Calibri"/>
        <family val="2"/>
        <scheme val="minor"/>
      </rPr>
      <t>2. Project Future Expenses:</t>
    </r>
    <r>
      <rPr>
        <sz val="14"/>
        <color rgb="FF000000"/>
        <rFont val="Calibri"/>
        <family val="2"/>
        <scheme val="minor"/>
      </rPr>
      <t xml:space="preserve"> Evaluating actual, past, and current expenses can benefit the Company as it grows going forward. It is important to understand what is driving expense and to have reliable data to reflect on when analyzing Company performance.
  </t>
    </r>
    <r>
      <rPr>
        <b/>
        <u/>
        <sz val="14"/>
        <color rgb="FF000000"/>
        <rFont val="Calibri"/>
        <family val="2"/>
        <scheme val="minor"/>
      </rPr>
      <t>3. Build Financial Reserves:</t>
    </r>
    <r>
      <rPr>
        <sz val="14"/>
        <color rgb="FF000000"/>
        <rFont val="Calibri"/>
        <family val="2"/>
        <scheme val="minor"/>
      </rPr>
      <t xml:space="preserve"> A successful OpEx budget takes into account and prepares a Company for unforeseen circumstances. Building off a grounded OpEx budget, Management can decide what levers to pull within the organization to drive growth and expansion.
  </t>
    </r>
    <r>
      <rPr>
        <b/>
        <u/>
        <sz val="14"/>
        <color rgb="FF000000"/>
        <rFont val="Calibri"/>
        <family val="2"/>
        <scheme val="minor"/>
      </rPr>
      <t>4. Increased Organizational Accountability:</t>
    </r>
    <r>
      <rPr>
        <sz val="14"/>
        <color rgb="FF000000"/>
        <rFont val="Calibri"/>
        <family val="2"/>
        <scheme val="minor"/>
      </rPr>
      <t xml:space="preserve"> The Company can rein in any tendencies to spend beyond its' means and ensure Budget Owners are held accountable to their operating budget.</t>
    </r>
  </si>
  <si>
    <t>Use the existing headcount roster to plan out Personnel level expense lines at a detailed salary, taxes, and benefits level which will feed into the OpEx Plan tab.</t>
  </si>
  <si>
    <t>Find us here: cubesoftware.com</t>
  </si>
  <si>
    <t>Sales &amp; Marketing expenses are often project based. Use this tab to plan out in detail what will encompass the Sales &amp; Marketing expense line which will feed into the OpEx Plan tab.</t>
  </si>
  <si>
    <t>A message from Cube Co-Founder &amp; CEO Christina Ross</t>
  </si>
  <si>
    <t xml:space="preserve">As finance professionals, our job is to understand the story behind the numbers, but when we don't have the tools to quickly access them, we spend more time wrangling data than driving the business forward.
When I was a CFO, my biggest fear was finding a question from the CEO and not having the answer at my fingertips. 
Even worse than that? When it took days or weeks to find the answer. 
I hope this template helps you speak more fluently with your team. If you need extra firepower, check out our spreadsheet-native FP&amp;A software: Cube. We help you analyze, plan, and collaborate with the ultimate speed and confidence — without sacrificing your spreadsheet.
</t>
  </si>
  <si>
    <t>All my best, 
Christina @ Cube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</si>
</sst>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
    <numFmt numFmtId="166" formatCode="#,###;[Red]#,###"/>
    <numFmt numFmtId="167" formatCode="#,##0.0"/>
    <numFmt numFmtId="168" formatCode="#,##0.0000"/>
    <numFmt numFmtId="169" formatCode="[$-409]mmm\-yy"/>
    <numFmt numFmtId="170" formatCode="000"/>
    <numFmt numFmtId="171" formatCode="0.0%"/>
    <numFmt numFmtId="172" formatCode="0.00;\-0.00;;@"/>
    <numFmt numFmtId="173" formatCode="_(* #,##0.0_);_(* \(#,##0.0\);_(* &quot;-&quot;??_);_(@_)"/>
  </numFmts>
  <fonts count="14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1"/>
      <name val="Arial"/>
      <family val="2"/>
    </font>
    <font>
      <sz val="10"/>
      <color rgb="FF000000"/>
      <name val="Arial"/>
      <family val="2"/>
    </font>
    <font>
      <b/>
      <sz val="12"/>
      <color rgb="FFFFFFFF"/>
      <name val="Arial"/>
      <family val="2"/>
    </font>
    <font>
      <b/>
      <sz val="16"/>
      <color rgb="FFFFFFFF"/>
      <name val="Arial"/>
      <family val="2"/>
    </font>
    <font>
      <sz val="16"/>
      <color theme="1"/>
      <name val="Arial"/>
      <family val="2"/>
    </font>
    <font>
      <sz val="16"/>
      <color theme="1"/>
      <name val="Calibri"/>
      <family val="2"/>
      <scheme val="minor"/>
    </font>
    <font>
      <sz val="11"/>
      <color theme="0"/>
      <name val="Leelawadee"/>
      <family val="2"/>
    </font>
    <font>
      <sz val="11"/>
      <color theme="1"/>
      <name val="Leelawadee"/>
      <family val="2"/>
    </font>
    <font>
      <b/>
      <u/>
      <sz val="11"/>
      <color theme="1"/>
      <name val="Leelawadee"/>
      <family val="2"/>
    </font>
    <font>
      <b/>
      <sz val="11"/>
      <color theme="1"/>
      <name val="Leelawadee"/>
      <family val="2"/>
    </font>
    <font>
      <sz val="10"/>
      <color theme="1"/>
      <name val="Leelawadee"/>
      <family val="2"/>
    </font>
    <font>
      <b/>
      <sz val="14"/>
      <color rgb="FFFFFFFF"/>
      <name val="Leelawadee"/>
      <family val="2"/>
    </font>
    <font>
      <b/>
      <sz val="10"/>
      <color theme="1"/>
      <name val="Leelawadee"/>
      <family val="2"/>
    </font>
    <font>
      <b/>
      <sz val="10"/>
      <color theme="1"/>
      <name val="Leelawadee"/>
      <family val="2"/>
      <charset val="222"/>
    </font>
    <font>
      <i/>
      <sz val="10"/>
      <color rgb="FFEFEFEF"/>
      <name val="Leelawadee"/>
      <family val="2"/>
    </font>
    <font>
      <sz val="10"/>
      <name val="Leelawadee"/>
      <family val="2"/>
    </font>
    <font>
      <sz val="8"/>
      <color theme="0" tint="-4.9989318521683403E-2"/>
      <name val="Leelawadee"/>
      <family val="2"/>
    </font>
    <font>
      <sz val="10"/>
      <color theme="0" tint="-0.14999847407452621"/>
      <name val="Leelawadee"/>
      <family val="2"/>
    </font>
    <font>
      <b/>
      <sz val="10"/>
      <name val="Leelawadee"/>
      <family val="2"/>
    </font>
    <font>
      <b/>
      <sz val="10"/>
      <color theme="0" tint="-0.499984740745262"/>
      <name val="Leelawadee"/>
      <family val="2"/>
    </font>
    <font>
      <sz val="10"/>
      <color theme="0" tint="-0.499984740745262"/>
      <name val="Leelawadee"/>
      <family val="2"/>
    </font>
    <font>
      <sz val="11"/>
      <name val="Leelawadee"/>
      <family val="2"/>
    </font>
    <font>
      <b/>
      <sz val="10"/>
      <color rgb="FF002060"/>
      <name val="Leelawadee"/>
      <family val="2"/>
      <charset val="222"/>
    </font>
    <font>
      <b/>
      <sz val="11"/>
      <color theme="0"/>
      <name val="Calibri"/>
      <family val="2"/>
      <scheme val="minor"/>
    </font>
    <font>
      <b/>
      <sz val="11"/>
      <color theme="1"/>
      <name val="Calibri"/>
      <family val="2"/>
      <scheme val="minor"/>
    </font>
    <font>
      <sz val="11"/>
      <color theme="0"/>
      <name val="Calibri"/>
      <family val="2"/>
      <scheme val="minor"/>
    </font>
    <font>
      <b/>
      <u/>
      <sz val="10"/>
      <color theme="1"/>
      <name val="Leelawadee"/>
      <family val="2"/>
    </font>
    <font>
      <b/>
      <sz val="11"/>
      <color rgb="FF000000"/>
      <name val="Calibri"/>
      <family val="2"/>
      <scheme val="minor"/>
    </font>
    <font>
      <sz val="11"/>
      <color theme="0" tint="-0.34998626667073579"/>
      <name val="Calibri"/>
      <family val="2"/>
      <scheme val="minor"/>
    </font>
    <font>
      <sz val="11"/>
      <color rgb="FF000000"/>
      <name val="Calibri"/>
      <family val="2"/>
      <scheme val="minor"/>
    </font>
    <font>
      <b/>
      <sz val="11"/>
      <name val="Calibri"/>
      <family val="2"/>
      <scheme val="minor"/>
    </font>
    <font>
      <i/>
      <sz val="11"/>
      <color rgb="FF000000"/>
      <name val="Calibri"/>
      <family val="2"/>
      <scheme val="minor"/>
    </font>
    <font>
      <b/>
      <u/>
      <sz val="11"/>
      <color theme="1"/>
      <name val="Calibri"/>
      <family val="2"/>
      <scheme val="minor"/>
    </font>
    <font>
      <b/>
      <u/>
      <sz val="11"/>
      <color rgb="FF000000"/>
      <name val="Calibri"/>
      <family val="2"/>
      <scheme val="minor"/>
    </font>
    <font>
      <i/>
      <sz val="11"/>
      <color theme="0"/>
      <name val="Calibri"/>
      <family val="2"/>
      <scheme val="minor"/>
    </font>
    <font>
      <sz val="8"/>
      <color theme="0"/>
      <name val="Leelawadee"/>
      <family val="2"/>
    </font>
    <font>
      <b/>
      <sz val="15"/>
      <color theme="3"/>
      <name val="Calibri"/>
      <family val="2"/>
      <scheme val="minor"/>
    </font>
    <font>
      <b/>
      <sz val="11"/>
      <color theme="3"/>
      <name val="Calibri"/>
      <family val="2"/>
      <scheme val="minor"/>
    </font>
    <font>
      <sz val="11"/>
      <color theme="4" tint="-0.499984740745262"/>
      <name val="Calibri"/>
      <family val="2"/>
      <scheme val="minor"/>
    </font>
    <font>
      <sz val="11"/>
      <color theme="4" tint="0.79998168889431442"/>
      <name val="Calibri"/>
      <family val="2"/>
      <scheme val="minor"/>
    </font>
    <font>
      <sz val="11"/>
      <color theme="0" tint="-0.14999847407452621"/>
      <name val="Calibri"/>
      <family val="2"/>
      <scheme val="minor"/>
    </font>
    <font>
      <sz val="11"/>
      <color theme="3" tint="0.59999389629810485"/>
      <name val="Calibri"/>
      <family val="2"/>
      <scheme val="minor"/>
    </font>
    <font>
      <b/>
      <sz val="11"/>
      <color theme="4" tint="-0.499984740745262"/>
      <name val="Calibri"/>
      <family val="2"/>
      <scheme val="minor"/>
    </font>
    <font>
      <sz val="11"/>
      <name val="Calibri"/>
      <family val="2"/>
      <scheme val="minor"/>
    </font>
    <font>
      <i/>
      <sz val="11"/>
      <name val="Calibri"/>
      <family val="2"/>
      <scheme val="minor"/>
    </font>
    <font>
      <b/>
      <sz val="11"/>
      <color theme="0" tint="-4.9989318521683403E-2"/>
      <name val="Calibri"/>
      <family val="2"/>
      <scheme val="minor"/>
    </font>
    <font>
      <sz val="10"/>
      <color rgb="FF002060"/>
      <name val="Leelawadee"/>
      <family val="2"/>
    </font>
    <font>
      <b/>
      <sz val="11"/>
      <color theme="9" tint="0.59999389629810485"/>
      <name val="Calibri"/>
      <family val="2"/>
      <scheme val="minor"/>
    </font>
    <font>
      <sz val="11"/>
      <color theme="9" tint="0.79998168889431442"/>
      <name val="Calibri"/>
      <family val="2"/>
      <scheme val="minor"/>
    </font>
    <font>
      <b/>
      <sz val="10"/>
      <color rgb="FF002060"/>
      <name val="Leelawadee"/>
      <family val="2"/>
    </font>
    <font>
      <b/>
      <u/>
      <sz val="11"/>
      <name val="Calibri"/>
      <family val="2"/>
      <scheme val="minor"/>
    </font>
    <font>
      <sz val="11"/>
      <color theme="7" tint="0.79998168889431442"/>
      <name val="Calibri"/>
      <family val="2"/>
      <scheme val="minor"/>
    </font>
    <font>
      <b/>
      <sz val="11"/>
      <color theme="7" tint="0.79998168889431442"/>
      <name val="Calibri"/>
      <family val="2"/>
      <scheme val="minor"/>
    </font>
    <font>
      <sz val="11"/>
      <color theme="3" tint="0.79998168889431442"/>
      <name val="Calibri"/>
      <family val="2"/>
      <scheme val="minor"/>
    </font>
    <font>
      <b/>
      <sz val="11"/>
      <color theme="3" tint="0.79998168889431442"/>
      <name val="Calibri"/>
      <family val="2"/>
      <scheme val="minor"/>
    </font>
    <font>
      <u/>
      <sz val="11"/>
      <color theme="1"/>
      <name val="Calibri"/>
      <family val="2"/>
      <scheme val="minor"/>
    </font>
    <font>
      <b/>
      <u/>
      <sz val="10"/>
      <name val="Leelawadee"/>
      <family val="2"/>
    </font>
    <font>
      <u/>
      <sz val="11"/>
      <color theme="1"/>
      <name val="Leelawadee"/>
      <family val="2"/>
    </font>
    <font>
      <u/>
      <sz val="12"/>
      <color theme="10"/>
      <name val="Calibri"/>
      <family val="2"/>
      <scheme val="minor"/>
    </font>
    <font>
      <sz val="10"/>
      <color rgb="FF000000"/>
      <name val="Calibri"/>
      <family val="2"/>
      <scheme val="minor"/>
    </font>
    <font>
      <sz val="18"/>
      <color rgb="FF000000"/>
      <name val="Calibri"/>
      <family val="2"/>
      <scheme val="minor"/>
    </font>
    <font>
      <sz val="14"/>
      <color rgb="FF000000"/>
      <name val="Calibri"/>
      <family val="2"/>
      <scheme val="minor"/>
    </font>
    <font>
      <sz val="18"/>
      <color rgb="FF00008D"/>
      <name val="Calibri"/>
      <family val="2"/>
      <scheme val="minor"/>
    </font>
    <font>
      <b/>
      <sz val="16"/>
      <color theme="0"/>
      <name val="Calibri"/>
      <family val="2"/>
      <scheme val="minor"/>
    </font>
    <font>
      <sz val="16"/>
      <color rgb="FF000000"/>
      <name val="Calibri"/>
      <family val="2"/>
      <scheme val="minor"/>
    </font>
    <font>
      <b/>
      <sz val="14"/>
      <color rgb="FF000000"/>
      <name val="Calibri"/>
      <family val="2"/>
      <scheme val="minor"/>
    </font>
    <font>
      <sz val="14"/>
      <color theme="1"/>
      <name val="Inter"/>
    </font>
    <font>
      <b/>
      <sz val="10"/>
      <color rgb="FFFF0000"/>
      <name val="Leelawadee"/>
      <family val="2"/>
    </font>
    <font>
      <sz val="11"/>
      <color rgb="FF002060"/>
      <name val="Leelawadee"/>
      <family val="2"/>
    </font>
    <font>
      <b/>
      <u/>
      <sz val="10"/>
      <color theme="1"/>
      <name val="Calibri"/>
      <family val="2"/>
      <scheme val="minor"/>
    </font>
    <font>
      <sz val="10"/>
      <color theme="1"/>
      <name val="Calibri"/>
      <family val="2"/>
      <scheme val="minor"/>
    </font>
    <font>
      <b/>
      <sz val="11"/>
      <color rgb="FFFF0000"/>
      <name val="Calibri"/>
      <family val="2"/>
      <scheme val="minor"/>
    </font>
    <font>
      <b/>
      <sz val="10"/>
      <color rgb="FFFF0000"/>
      <name val="Calibri"/>
      <family val="2"/>
      <scheme val="minor"/>
    </font>
    <font>
      <i/>
      <sz val="11"/>
      <color theme="1"/>
      <name val="Calibri"/>
      <family val="2"/>
      <scheme val="minor"/>
    </font>
    <font>
      <sz val="14"/>
      <color rgb="FF002060"/>
      <name val="Inter"/>
    </font>
    <font>
      <sz val="8"/>
      <name val="Calibri"/>
      <family val="2"/>
      <scheme val="minor"/>
    </font>
    <font>
      <b/>
      <sz val="12"/>
      <color theme="1"/>
      <name val="Calibri"/>
      <family val="2"/>
      <scheme val="minor"/>
    </font>
    <font>
      <b/>
      <sz val="11"/>
      <color rgb="FF002060"/>
      <name val="Leelawadee"/>
      <family val="2"/>
      <charset val="222"/>
    </font>
    <font>
      <i/>
      <sz val="11"/>
      <color theme="0" tint="-4.9989318521683403E-2"/>
      <name val="Leelawadee"/>
      <family val="2"/>
    </font>
    <font>
      <b/>
      <sz val="11"/>
      <color rgb="FF002060"/>
      <name val="Leelawadee"/>
      <family val="2"/>
    </font>
    <font>
      <b/>
      <u/>
      <sz val="11"/>
      <color rgb="FF002060"/>
      <name val="Calibri"/>
      <family val="2"/>
      <scheme val="minor"/>
    </font>
    <font>
      <sz val="11"/>
      <color rgb="FF002060"/>
      <name val="Calibri"/>
      <family val="2"/>
      <scheme val="minor"/>
    </font>
    <font>
      <sz val="11"/>
      <color theme="1"/>
      <name val="Calibri"/>
      <family val="2"/>
    </font>
    <font>
      <b/>
      <sz val="11"/>
      <color theme="1"/>
      <name val="Calibri"/>
      <family val="2"/>
    </font>
    <font>
      <b/>
      <u/>
      <sz val="14"/>
      <color rgb="FF000000"/>
      <name val="Calibri"/>
      <family val="2"/>
      <scheme val="minor"/>
    </font>
    <font>
      <u/>
      <sz val="14"/>
      <color rgb="FF0000FF"/>
      <name val="Calibri"/>
      <family val="2"/>
      <scheme val="minor"/>
    </font>
    <font>
      <b/>
      <sz val="14"/>
      <color rgb="FFFFFFFF"/>
      <name val="Calibri"/>
      <family val="2"/>
      <scheme val="minor"/>
    </font>
    <font>
      <b/>
      <sz val="10"/>
      <color theme="1"/>
      <name val="Calibri"/>
      <family val="2"/>
      <scheme val="minor"/>
    </font>
    <font>
      <b/>
      <sz val="10"/>
      <color rgb="FF002060"/>
      <name val="Calibri"/>
      <family val="2"/>
      <scheme val="minor"/>
    </font>
    <font>
      <b/>
      <sz val="12"/>
      <name val="Calibri"/>
      <family val="2"/>
      <scheme val="minor"/>
    </font>
    <font>
      <sz val="10"/>
      <color rgb="FFBFBFBF"/>
      <name val="Calibri"/>
      <family val="2"/>
      <scheme val="minor"/>
    </font>
    <font>
      <i/>
      <sz val="10"/>
      <color rgb="FFEFEFEF"/>
      <name val="Calibri"/>
      <family val="2"/>
      <scheme val="minor"/>
    </font>
    <font>
      <b/>
      <i/>
      <sz val="10"/>
      <color rgb="FFEFEFEF"/>
      <name val="Calibri"/>
      <family val="2"/>
      <scheme val="minor"/>
    </font>
    <font>
      <b/>
      <sz val="10"/>
      <color rgb="FF000000"/>
      <name val="Calibri"/>
      <family val="2"/>
      <scheme val="minor"/>
    </font>
    <font>
      <sz val="10"/>
      <color theme="0"/>
      <name val="Calibri"/>
      <family val="2"/>
      <scheme val="minor"/>
    </font>
    <font>
      <sz val="10"/>
      <color theme="0" tint="-4.9989318521683403E-2"/>
      <name val="Calibri"/>
      <family val="2"/>
      <scheme val="minor"/>
    </font>
    <font>
      <b/>
      <u/>
      <sz val="9"/>
      <color rgb="FF0000FF"/>
      <name val="Calibri"/>
      <family val="2"/>
      <scheme val="minor"/>
    </font>
    <font>
      <sz val="10"/>
      <color rgb="FF002060"/>
      <name val="Calibri"/>
      <family val="2"/>
      <scheme val="minor"/>
    </font>
    <font>
      <sz val="10"/>
      <color rgb="FF0000FF"/>
      <name val="Calibri"/>
      <family val="2"/>
      <scheme val="minor"/>
    </font>
    <font>
      <b/>
      <sz val="9"/>
      <color rgb="FFFF0000"/>
      <name val="Calibri"/>
      <family val="2"/>
      <scheme val="minor"/>
    </font>
    <font>
      <sz val="10"/>
      <name val="Calibri"/>
      <family val="2"/>
      <scheme val="minor"/>
    </font>
    <font>
      <b/>
      <u/>
      <sz val="10"/>
      <name val="Calibri"/>
      <family val="2"/>
      <scheme val="minor"/>
    </font>
    <font>
      <b/>
      <u/>
      <sz val="10"/>
      <color theme="0"/>
      <name val="Calibri"/>
      <family val="2"/>
      <scheme val="minor"/>
    </font>
    <font>
      <sz val="12"/>
      <color theme="1"/>
      <name val="Calibri"/>
      <family val="2"/>
    </font>
    <font>
      <b/>
      <sz val="14"/>
      <color rgb="FFFFFFFF"/>
      <name val="Calibri"/>
      <family val="2"/>
    </font>
    <font>
      <sz val="10"/>
      <color theme="1"/>
      <name val="Calibri"/>
      <family val="2"/>
    </font>
    <font>
      <b/>
      <u/>
      <sz val="11"/>
      <color theme="1"/>
      <name val="Calibri"/>
      <family val="2"/>
    </font>
    <font>
      <sz val="10"/>
      <color theme="0"/>
      <name val="Calibri"/>
      <family val="2"/>
    </font>
    <font>
      <b/>
      <sz val="10"/>
      <color rgb="FF002060"/>
      <name val="Calibri"/>
      <family val="2"/>
    </font>
    <font>
      <sz val="10"/>
      <color theme="4" tint="-0.499984740745262"/>
      <name val="Calibri"/>
      <family val="2"/>
    </font>
    <font>
      <b/>
      <sz val="10"/>
      <color theme="4" tint="-0.499984740745262"/>
      <name val="Calibri"/>
      <family val="2"/>
    </font>
    <font>
      <b/>
      <sz val="10"/>
      <color theme="1"/>
      <name val="Calibri"/>
      <family val="2"/>
    </font>
    <font>
      <b/>
      <sz val="11"/>
      <color theme="0"/>
      <name val="Calibri"/>
      <family val="2"/>
    </font>
    <font>
      <b/>
      <sz val="11"/>
      <name val="Calibri"/>
      <family val="2"/>
    </font>
    <font>
      <b/>
      <u/>
      <sz val="11"/>
      <name val="Calibri"/>
      <family val="2"/>
    </font>
    <font>
      <b/>
      <u/>
      <sz val="10"/>
      <color theme="1"/>
      <name val="Calibri"/>
      <family val="2"/>
    </font>
    <font>
      <b/>
      <u/>
      <sz val="11"/>
      <color rgb="FF000000"/>
      <name val="Calibri"/>
      <family val="2"/>
    </font>
    <font>
      <sz val="11"/>
      <color theme="0"/>
      <name val="Calibri"/>
      <family val="2"/>
    </font>
    <font>
      <sz val="11"/>
      <color rgb="FF000000"/>
      <name val="Calibri"/>
      <family val="2"/>
    </font>
    <font>
      <i/>
      <sz val="10"/>
      <color theme="1"/>
      <name val="Calibri"/>
      <family val="2"/>
    </font>
    <font>
      <i/>
      <sz val="11"/>
      <name val="Calibri"/>
      <family val="2"/>
    </font>
    <font>
      <i/>
      <sz val="11"/>
      <color theme="0"/>
      <name val="Calibri"/>
      <family val="2"/>
    </font>
    <font>
      <i/>
      <sz val="11"/>
      <color rgb="FF000000"/>
      <name val="Calibri"/>
      <family val="2"/>
    </font>
    <font>
      <i/>
      <sz val="11"/>
      <color theme="1"/>
      <name val="Calibri"/>
      <family val="2"/>
    </font>
    <font>
      <b/>
      <sz val="10"/>
      <color rgb="FFFF0000"/>
      <name val="Calibri"/>
      <family val="2"/>
    </font>
    <font>
      <b/>
      <sz val="11"/>
      <color theme="0" tint="-4.9989318521683403E-2"/>
      <name val="Calibri"/>
      <family val="2"/>
    </font>
    <font>
      <b/>
      <sz val="11"/>
      <color rgb="FF000000"/>
      <name val="Calibri"/>
      <family val="2"/>
    </font>
    <font>
      <sz val="11"/>
      <color theme="0" tint="-0.34998626667073579"/>
      <name val="Calibri"/>
      <family val="2"/>
    </font>
    <font>
      <b/>
      <sz val="11"/>
      <color theme="9" tint="0.59999389629810485"/>
      <name val="Calibri"/>
      <family val="2"/>
    </font>
    <font>
      <sz val="11"/>
      <color theme="9" tint="0.79998168889431442"/>
      <name val="Calibri"/>
      <family val="2"/>
    </font>
    <font>
      <sz val="10"/>
      <color theme="0" tint="-0.34998626667073579"/>
      <name val="Calibri"/>
      <family val="2"/>
    </font>
    <font>
      <sz val="10"/>
      <color theme="4" tint="-0.499984740745262"/>
      <name val="Calibri"/>
      <family val="2"/>
      <scheme val="minor"/>
    </font>
    <font>
      <b/>
      <sz val="10"/>
      <color theme="4" tint="-0.499984740745262"/>
      <name val="Calibri"/>
      <family val="2"/>
      <scheme val="minor"/>
    </font>
    <font>
      <i/>
      <sz val="10"/>
      <color theme="1"/>
      <name val="Calibri"/>
      <family val="2"/>
      <scheme val="minor"/>
    </font>
    <font>
      <sz val="10"/>
      <color theme="0" tint="-0.34998626667073579"/>
      <name val="Calibri"/>
      <family val="2"/>
      <scheme val="minor"/>
    </font>
    <font>
      <sz val="12"/>
      <name val="Calibri"/>
      <family val="2"/>
      <scheme val="minor"/>
    </font>
    <font>
      <sz val="11"/>
      <color theme="0" tint="-4.9989318521683403E-2"/>
      <name val="Calibri"/>
      <family val="2"/>
      <scheme val="minor"/>
    </font>
  </fonts>
  <fills count="4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D8D8D8"/>
        <bgColor rgb="FFD8D8D8"/>
      </patternFill>
    </fill>
    <fill>
      <patternFill patternType="solid">
        <fgColor rgb="FFD0E0C6"/>
        <bgColor rgb="FFD0E0C6"/>
      </patternFill>
    </fill>
    <fill>
      <patternFill patternType="solid">
        <fgColor rgb="FFE4EEDF"/>
        <bgColor rgb="FFE4EEDF"/>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tint="0.59999389629810485"/>
        <bgColor rgb="FFFFF6DF"/>
      </patternFill>
    </fill>
    <fill>
      <patternFill patternType="solid">
        <fgColor theme="8" tint="0.39997558519241921"/>
        <bgColor rgb="FFD8D8D8"/>
      </patternFill>
    </fill>
    <fill>
      <patternFill patternType="solid">
        <fgColor theme="0"/>
        <bgColor indexed="64"/>
      </patternFill>
    </fill>
    <fill>
      <patternFill patternType="solid">
        <fgColor rgb="FF002060"/>
        <bgColor rgb="FF595959"/>
      </patternFill>
    </fill>
    <fill>
      <patternFill patternType="solid">
        <fgColor theme="8" tint="0.79998168889431442"/>
        <bgColor rgb="FFD8D8D8"/>
      </patternFill>
    </fill>
    <fill>
      <patternFill patternType="solid">
        <fgColor theme="0" tint="-4.9989318521683403E-2"/>
        <bgColor indexed="64"/>
      </patternFill>
    </fill>
    <fill>
      <patternFill patternType="solid">
        <fgColor rgb="FF002060"/>
        <bgColor indexed="64"/>
      </patternFill>
    </fill>
    <fill>
      <patternFill patternType="solid">
        <fgColor theme="0" tint="-4.9989318521683403E-2"/>
        <bgColor rgb="FFD8D8D8"/>
      </patternFill>
    </fill>
    <fill>
      <patternFill patternType="solid">
        <fgColor theme="3" tint="0.79998168889431442"/>
        <bgColor indexed="64"/>
      </patternFill>
    </fill>
    <fill>
      <patternFill patternType="solid">
        <fgColor theme="3" tint="0.79998168889431442"/>
        <bgColor rgb="FFDEEAF6"/>
      </patternFill>
    </fill>
    <fill>
      <patternFill patternType="solid">
        <fgColor theme="1" tint="0.499984740745262"/>
        <bgColor indexed="64"/>
      </patternFill>
    </fill>
    <fill>
      <patternFill patternType="solid">
        <fgColor theme="9" tint="0.79998168889431442"/>
        <bgColor rgb="FFDEEAF6"/>
      </patternFill>
    </fill>
    <fill>
      <patternFill patternType="solid">
        <fgColor theme="9" tint="0.59999389629810485"/>
        <bgColor rgb="FFBDD6EE"/>
      </patternFill>
    </fill>
    <fill>
      <patternFill patternType="solid">
        <fgColor theme="3" tint="0.79998168889431442"/>
        <bgColor rgb="FF595959"/>
      </patternFill>
    </fill>
    <fill>
      <patternFill patternType="solid">
        <fgColor rgb="FFC08B96"/>
        <bgColor indexed="64"/>
      </patternFill>
    </fill>
    <fill>
      <patternFill patternType="solid">
        <fgColor theme="1"/>
        <bgColor indexed="64"/>
      </patternFill>
    </fill>
    <fill>
      <patternFill patternType="solid">
        <fgColor rgb="FFFFF6DF"/>
        <bgColor indexed="64"/>
      </patternFill>
    </fill>
    <fill>
      <patternFill patternType="solid">
        <fgColor rgb="FFEBF7FF"/>
        <bgColor indexed="64"/>
      </patternFill>
    </fill>
    <fill>
      <patternFill patternType="solid">
        <fgColor rgb="FF00008D"/>
        <bgColor indexed="64"/>
      </patternFill>
    </fill>
    <fill>
      <patternFill patternType="solid">
        <fgColor rgb="FFE6F6F6"/>
        <bgColor indexed="64"/>
      </patternFill>
    </fill>
    <fill>
      <patternFill patternType="solid">
        <fgColor rgb="FF0000FF"/>
        <bgColor rgb="FF1F3864"/>
      </patternFill>
    </fill>
    <fill>
      <patternFill patternType="solid">
        <fgColor rgb="FF0000FF"/>
        <bgColor indexed="64"/>
      </patternFill>
    </fill>
    <fill>
      <patternFill patternType="solid">
        <fgColor rgb="FFF3F8FE"/>
        <bgColor indexed="64"/>
      </patternFill>
    </fill>
  </fills>
  <borders count="102">
    <border>
      <left/>
      <right/>
      <top/>
      <bottom/>
      <diagonal/>
    </border>
    <border>
      <left/>
      <right/>
      <top/>
      <bottom style="thin">
        <color indexed="64"/>
      </bottom>
      <diagonal/>
    </border>
    <border>
      <left/>
      <right/>
      <top style="medium">
        <color theme="1" tint="0.34998626667073579"/>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indexed="64"/>
      </right>
      <top/>
      <bottom style="thin">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auto="1"/>
      </left>
      <right style="thick">
        <color auto="1"/>
      </right>
      <top style="thin">
        <color auto="1"/>
      </top>
      <bottom style="thick">
        <color auto="1"/>
      </bottom>
      <diagonal/>
    </border>
    <border>
      <left style="thin">
        <color indexed="64"/>
      </left>
      <right style="thin">
        <color indexed="64"/>
      </right>
      <top/>
      <bottom/>
      <diagonal/>
    </border>
    <border>
      <left style="thin">
        <color indexed="64"/>
      </left>
      <right style="thin">
        <color theme="2" tint="-0.249977111117893"/>
      </right>
      <top style="thin">
        <color indexed="64"/>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indexed="64"/>
      </right>
      <top style="thin">
        <color theme="2" tint="-0.249977111117893"/>
      </top>
      <bottom style="thin">
        <color indexed="64"/>
      </bottom>
      <diagonal/>
    </border>
    <border>
      <left style="thin">
        <color theme="2" tint="-0.249977111117893"/>
      </left>
      <right style="thin">
        <color theme="2" tint="-0.249977111117893"/>
      </right>
      <top style="thin">
        <color indexed="64"/>
      </top>
      <bottom/>
      <diagonal/>
    </border>
    <border>
      <left style="thin">
        <color theme="2" tint="-0.249977111117893"/>
      </left>
      <right style="thin">
        <color theme="2" tint="-0.249977111117893"/>
      </right>
      <top/>
      <bottom style="thin">
        <color indexed="64"/>
      </bottom>
      <diagonal/>
    </border>
    <border>
      <left/>
      <right style="thin">
        <color theme="2" tint="-0.249977111117893"/>
      </right>
      <top style="thin">
        <color indexed="64"/>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indexed="64"/>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indexed="64"/>
      </bottom>
      <diagonal/>
    </border>
    <border>
      <left style="thin">
        <color indexed="64"/>
      </left>
      <right style="thin">
        <color theme="2" tint="-0.249977111117893"/>
      </right>
      <top style="thin">
        <color indexed="64"/>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style="thin">
        <color theme="2" tint="-0.249977111117893"/>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right style="thin">
        <color theme="0"/>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ck">
        <color theme="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theme="1" tint="0.34998626667073579"/>
      </top>
      <bottom/>
      <diagonal/>
    </border>
    <border>
      <left/>
      <right style="medium">
        <color indexed="64"/>
      </right>
      <top style="medium">
        <color theme="1" tint="0.34998626667073579"/>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thin">
        <color theme="0" tint="-0.249977111117893"/>
      </bottom>
      <diagonal/>
    </border>
    <border>
      <left/>
      <right/>
      <top/>
      <bottom style="thin">
        <color theme="0" tint="-0.249977111117893"/>
      </bottom>
      <diagonal/>
    </border>
    <border>
      <left/>
      <right style="thin">
        <color theme="4" tint="0.79998168889431442"/>
      </right>
      <top/>
      <bottom style="thin">
        <color theme="0" tint="-0.249977111117893"/>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rgb="FF61BFB9"/>
      </left>
      <right style="thin">
        <color rgb="FF61BFB9"/>
      </right>
      <top style="thin">
        <color rgb="FF61BFB9"/>
      </top>
      <bottom style="thin">
        <color rgb="FF61BFB9"/>
      </bottom>
      <diagonal/>
    </border>
    <border>
      <left style="thin">
        <color rgb="FF61BFB9"/>
      </left>
      <right style="medium">
        <color indexed="64"/>
      </right>
      <top style="thin">
        <color rgb="FF61BFB9"/>
      </top>
      <bottom style="thin">
        <color rgb="FF61BFB9"/>
      </bottom>
      <diagonal/>
    </border>
    <border>
      <left style="medium">
        <color indexed="64"/>
      </left>
      <right style="thin">
        <color rgb="FF61BFB9"/>
      </right>
      <top style="medium">
        <color indexed="64"/>
      </top>
      <bottom style="thin">
        <color rgb="FF61BFB9"/>
      </bottom>
      <diagonal/>
    </border>
    <border>
      <left style="thin">
        <color rgb="FF61BFB9"/>
      </left>
      <right style="thin">
        <color rgb="FF61BFB9"/>
      </right>
      <top style="medium">
        <color indexed="64"/>
      </top>
      <bottom style="thin">
        <color rgb="FF61BFB9"/>
      </bottom>
      <diagonal/>
    </border>
    <border>
      <left style="medium">
        <color indexed="64"/>
      </left>
      <right style="thin">
        <color rgb="FF61BFB9"/>
      </right>
      <top style="thin">
        <color rgb="FF61BFB9"/>
      </top>
      <bottom style="thin">
        <color rgb="FF61BFB9"/>
      </bottom>
      <diagonal/>
    </border>
    <border>
      <left style="medium">
        <color indexed="64"/>
      </left>
      <right style="thin">
        <color rgb="FF61BFB9"/>
      </right>
      <top style="thin">
        <color rgb="FF61BFB9"/>
      </top>
      <bottom style="medium">
        <color indexed="64"/>
      </bottom>
      <diagonal/>
    </border>
    <border>
      <left style="thin">
        <color rgb="FF61BFB9"/>
      </left>
      <right style="thin">
        <color rgb="FF61BFB9"/>
      </right>
      <top style="thin">
        <color rgb="FF61BFB9"/>
      </top>
      <bottom style="medium">
        <color indexed="64"/>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
      <left style="thin">
        <color rgb="FF61BFB9"/>
      </left>
      <right style="thin">
        <color indexed="64"/>
      </right>
      <top style="medium">
        <color indexed="64"/>
      </top>
      <bottom style="thin">
        <color rgb="FF61BFB9"/>
      </bottom>
      <diagonal/>
    </border>
    <border>
      <left style="thin">
        <color rgb="FF61BFB9"/>
      </left>
      <right style="thin">
        <color indexed="64"/>
      </right>
      <top style="thin">
        <color rgb="FF61BFB9"/>
      </top>
      <bottom style="thin">
        <color rgb="FF61BFB9"/>
      </bottom>
      <diagonal/>
    </border>
    <border>
      <left style="thin">
        <color rgb="FF61BFB9"/>
      </left>
      <right style="thin">
        <color indexed="64"/>
      </right>
      <top style="thin">
        <color rgb="FF61BFB9"/>
      </top>
      <bottom style="medium">
        <color indexed="64"/>
      </bottom>
      <diagonal/>
    </border>
    <border>
      <left style="thin">
        <color rgb="FF61BFB9"/>
      </left>
      <right style="medium">
        <color indexed="64"/>
      </right>
      <top style="medium">
        <color indexed="64"/>
      </top>
      <bottom style="thin">
        <color rgb="FF61BFB9"/>
      </bottom>
      <diagonal/>
    </border>
    <border>
      <left style="thin">
        <color rgb="FF61BFB9"/>
      </left>
      <right style="medium">
        <color indexed="64"/>
      </right>
      <top style="thin">
        <color rgb="FF61BFB9"/>
      </top>
      <bottom style="medium">
        <color indexed="64"/>
      </bottom>
      <diagonal/>
    </border>
    <border>
      <left style="thin">
        <color indexed="64"/>
      </left>
      <right style="medium">
        <color indexed="64"/>
      </right>
      <top style="thin">
        <color rgb="FF61BFB9"/>
      </top>
      <bottom style="medium">
        <color indexed="64"/>
      </bottom>
      <diagonal/>
    </border>
  </borders>
  <cellStyleXfs count="14">
    <xf numFmtId="0" fontId="0"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46" fillId="0" borderId="60" applyNumberFormat="0" applyFill="0" applyAlignment="0" applyProtection="0"/>
    <xf numFmtId="0" fontId="47" fillId="0" borderId="0" applyNumberFormat="0" applyFill="0" applyBorder="0" applyAlignment="0" applyProtection="0"/>
    <xf numFmtId="0" fontId="4" fillId="0" borderId="0"/>
    <xf numFmtId="43" fontId="4" fillId="0" borderId="0" applyFont="0" applyFill="0" applyBorder="0" applyAlignment="0" applyProtection="0"/>
    <xf numFmtId="0" fontId="68" fillId="0" borderId="0" applyNumberFormat="0" applyFill="0" applyBorder="0" applyAlignment="0" applyProtection="0"/>
    <xf numFmtId="0" fontId="69" fillId="0" borderId="0"/>
  </cellStyleXfs>
  <cellXfs count="1101">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right"/>
    </xf>
    <xf numFmtId="0" fontId="12" fillId="6" borderId="0" xfId="0" applyFont="1" applyFill="1" applyAlignment="1">
      <alignment vertical="center"/>
    </xf>
    <xf numFmtId="0" fontId="9" fillId="6" borderId="0" xfId="0" applyFont="1" applyFill="1" applyAlignment="1">
      <alignment vertical="center"/>
    </xf>
    <xf numFmtId="0" fontId="0" fillId="6" borderId="0" xfId="0" applyFill="1" applyAlignment="1">
      <alignment vertical="center"/>
    </xf>
    <xf numFmtId="0" fontId="10" fillId="0" borderId="0" xfId="0" applyFont="1"/>
    <xf numFmtId="0" fontId="9" fillId="0" borderId="0" xfId="0" applyFont="1" applyAlignment="1">
      <alignment horizontal="left"/>
    </xf>
    <xf numFmtId="9" fontId="9" fillId="0" borderId="0" xfId="0" applyNumberFormat="1" applyFont="1"/>
    <xf numFmtId="3" fontId="9" fillId="0" borderId="0" xfId="0" applyNumberFormat="1" applyFont="1"/>
    <xf numFmtId="4" fontId="9" fillId="0" borderId="0" xfId="0" applyNumberFormat="1" applyFont="1"/>
    <xf numFmtId="49" fontId="11" fillId="0" borderId="0" xfId="0" applyNumberFormat="1" applyFont="1"/>
    <xf numFmtId="49" fontId="9" fillId="0" borderId="0" xfId="0" applyNumberFormat="1" applyFont="1"/>
    <xf numFmtId="0" fontId="17" fillId="0" borderId="0" xfId="3" applyFont="1"/>
    <xf numFmtId="0" fontId="20" fillId="0" borderId="0" xfId="3" applyFont="1"/>
    <xf numFmtId="0" fontId="20" fillId="0" borderId="0" xfId="0" applyFont="1"/>
    <xf numFmtId="0" fontId="25" fillId="0" borderId="0" xfId="0" applyFont="1"/>
    <xf numFmtId="3" fontId="25" fillId="2" borderId="2" xfId="0" applyNumberFormat="1" applyFont="1" applyFill="1" applyBorder="1"/>
    <xf numFmtId="3" fontId="20" fillId="2" borderId="2" xfId="0" applyNumberFormat="1" applyFont="1" applyFill="1" applyBorder="1"/>
    <xf numFmtId="3" fontId="25" fillId="3" borderId="0" xfId="0" applyNumberFormat="1" applyFont="1" applyFill="1" applyBorder="1"/>
    <xf numFmtId="3" fontId="25" fillId="7" borderId="0" xfId="0" applyNumberFormat="1" applyFont="1" applyFill="1" applyBorder="1"/>
    <xf numFmtId="3" fontId="20" fillId="7" borderId="0" xfId="0" applyNumberFormat="1" applyFont="1" applyFill="1" applyBorder="1"/>
    <xf numFmtId="3" fontId="28" fillId="11" borderId="0" xfId="0" applyNumberFormat="1" applyFont="1" applyFill="1" applyBorder="1"/>
    <xf numFmtId="167" fontId="20" fillId="0" borderId="0" xfId="0" applyNumberFormat="1" applyFont="1"/>
    <xf numFmtId="0" fontId="20" fillId="0" borderId="0" xfId="0" applyFont="1" applyAlignment="1">
      <alignment wrapText="1"/>
    </xf>
    <xf numFmtId="14" fontId="20" fillId="0" borderId="0" xfId="0" applyNumberFormat="1" applyFont="1" applyAlignment="1">
      <alignment horizontal="center"/>
    </xf>
    <xf numFmtId="0" fontId="20" fillId="0" borderId="0" xfId="0" applyFont="1" applyAlignment="1">
      <alignment horizontal="center"/>
    </xf>
    <xf numFmtId="3" fontId="20" fillId="0" borderId="0" xfId="0" applyNumberFormat="1" applyFont="1"/>
    <xf numFmtId="9" fontId="20" fillId="0" borderId="0" xfId="2" applyFont="1" applyAlignment="1">
      <alignment horizontal="center"/>
    </xf>
    <xf numFmtId="168" fontId="30" fillId="0" borderId="0" xfId="0" applyNumberFormat="1" applyFont="1"/>
    <xf numFmtId="3" fontId="30" fillId="0" borderId="0" xfId="0" applyNumberFormat="1" applyFont="1"/>
    <xf numFmtId="3" fontId="22" fillId="0" borderId="0" xfId="0" applyNumberFormat="1" applyFont="1"/>
    <xf numFmtId="0" fontId="20" fillId="19" borderId="0" xfId="0" applyFont="1" applyFill="1"/>
    <xf numFmtId="49" fontId="22" fillId="19" borderId="9" xfId="0" applyNumberFormat="1" applyFont="1" applyFill="1" applyBorder="1" applyAlignment="1">
      <alignment horizontal="center" vertical="center"/>
    </xf>
    <xf numFmtId="49" fontId="22" fillId="19" borderId="0" xfId="0" applyNumberFormat="1" applyFont="1" applyFill="1" applyAlignment="1">
      <alignment horizontal="center" vertical="center"/>
    </xf>
    <xf numFmtId="0" fontId="20" fillId="19" borderId="0" xfId="0" applyFont="1" applyFill="1" applyAlignment="1">
      <alignment horizontal="center" vertical="center"/>
    </xf>
    <xf numFmtId="14" fontId="27" fillId="19" borderId="0" xfId="0" applyNumberFormat="1" applyFont="1" applyFill="1" applyAlignment="1">
      <alignment horizontal="center" vertical="center"/>
    </xf>
    <xf numFmtId="0" fontId="20" fillId="0" borderId="0" xfId="0" applyFont="1" applyAlignment="1">
      <alignment horizontal="center" vertical="center"/>
    </xf>
    <xf numFmtId="0" fontId="20" fillId="19" borderId="0" xfId="0" applyFont="1" applyFill="1" applyAlignment="1">
      <alignment horizontal="left" vertical="center" indent="1"/>
    </xf>
    <xf numFmtId="170" fontId="20" fillId="19" borderId="0" xfId="0" applyNumberFormat="1" applyFont="1" applyFill="1" applyAlignment="1">
      <alignment horizontal="center" vertical="center"/>
    </xf>
    <xf numFmtId="170" fontId="20" fillId="0" borderId="0" xfId="0" applyNumberFormat="1" applyFont="1" applyAlignment="1">
      <alignment horizontal="center"/>
    </xf>
    <xf numFmtId="170" fontId="20" fillId="0" borderId="0" xfId="0" applyNumberFormat="1" applyFont="1" applyAlignment="1">
      <alignment horizontal="left" indent="1"/>
    </xf>
    <xf numFmtId="0" fontId="17" fillId="0" borderId="0" xfId="3" applyFont="1"/>
    <xf numFmtId="0" fontId="17" fillId="19" borderId="0" xfId="3" applyFont="1" applyFill="1"/>
    <xf numFmtId="0" fontId="20" fillId="22" borderId="0" xfId="3" applyFont="1" applyFill="1"/>
    <xf numFmtId="0" fontId="17" fillId="22" borderId="0" xfId="3" applyFont="1" applyFill="1"/>
    <xf numFmtId="0" fontId="24" fillId="22" borderId="0" xfId="3" applyFont="1" applyFill="1"/>
    <xf numFmtId="0" fontId="16" fillId="22" borderId="0" xfId="3" applyFont="1" applyFill="1"/>
    <xf numFmtId="49" fontId="32" fillId="0" borderId="9" xfId="0" applyNumberFormat="1" applyFont="1" applyBorder="1" applyAlignment="1">
      <alignment horizontal="center" vertical="center"/>
    </xf>
    <xf numFmtId="0" fontId="17" fillId="22" borderId="0" xfId="3" applyFont="1" applyFill="1" applyAlignment="1">
      <alignment vertical="center"/>
    </xf>
    <xf numFmtId="0" fontId="17" fillId="0" borderId="0" xfId="3" applyFont="1" applyAlignment="1">
      <alignment vertical="center"/>
    </xf>
    <xf numFmtId="0" fontId="20" fillId="22" borderId="0" xfId="3" applyFont="1" applyFill="1" applyBorder="1"/>
    <xf numFmtId="0" fontId="17" fillId="22" borderId="0" xfId="3" applyFont="1" applyFill="1" applyBorder="1" applyAlignment="1">
      <alignment horizontal="center"/>
    </xf>
    <xf numFmtId="0" fontId="20" fillId="22" borderId="0" xfId="3" applyFont="1" applyFill="1" applyBorder="1" applyAlignment="1">
      <alignment horizontal="center"/>
    </xf>
    <xf numFmtId="0" fontId="17" fillId="8" borderId="0" xfId="3" applyFont="1" applyFill="1" applyBorder="1" applyAlignment="1">
      <alignment horizontal="center"/>
    </xf>
    <xf numFmtId="0" fontId="17" fillId="8" borderId="37" xfId="3" applyFont="1" applyFill="1" applyBorder="1" applyAlignment="1">
      <alignment horizontal="center"/>
    </xf>
    <xf numFmtId="0" fontId="17" fillId="8" borderId="38" xfId="3" applyFont="1" applyFill="1" applyBorder="1"/>
    <xf numFmtId="0" fontId="17" fillId="8" borderId="40" xfId="3" applyFont="1" applyFill="1" applyBorder="1"/>
    <xf numFmtId="0" fontId="17" fillId="8" borderId="42" xfId="3" applyFont="1" applyFill="1" applyBorder="1"/>
    <xf numFmtId="0" fontId="17" fillId="8" borderId="42" xfId="3" applyFont="1" applyFill="1" applyBorder="1" applyAlignment="1">
      <alignment horizontal="center"/>
    </xf>
    <xf numFmtId="0" fontId="17" fillId="22" borderId="0" xfId="3" applyFont="1" applyFill="1" applyBorder="1"/>
    <xf numFmtId="0" fontId="20" fillId="22" borderId="0" xfId="3" applyFont="1" applyFill="1" applyBorder="1" applyAlignment="1">
      <alignment vertical="center"/>
    </xf>
    <xf numFmtId="0" fontId="22" fillId="22" borderId="40" xfId="3" applyFont="1" applyFill="1" applyBorder="1" applyAlignment="1">
      <alignment horizontal="center" vertical="center"/>
    </xf>
    <xf numFmtId="0" fontId="17" fillId="22" borderId="0" xfId="3" applyFont="1" applyFill="1" applyBorder="1" applyAlignment="1">
      <alignment horizontal="center" vertical="center"/>
    </xf>
    <xf numFmtId="0" fontId="20" fillId="0" borderId="0" xfId="3" applyFont="1" applyAlignment="1">
      <alignment vertical="center"/>
    </xf>
    <xf numFmtId="0" fontId="17" fillId="8" borderId="43" xfId="3" applyFont="1" applyFill="1" applyBorder="1"/>
    <xf numFmtId="3" fontId="39" fillId="0" borderId="0" xfId="7" applyNumberFormat="1" applyFont="1" applyBorder="1"/>
    <xf numFmtId="3" fontId="41" fillId="19" borderId="0" xfId="7" applyNumberFormat="1" applyFont="1" applyFill="1" applyBorder="1"/>
    <xf numFmtId="3" fontId="41" fillId="0" borderId="0" xfId="7" applyNumberFormat="1" applyFont="1" applyBorder="1"/>
    <xf numFmtId="166" fontId="39" fillId="0" borderId="0" xfId="7" applyNumberFormat="1" applyFont="1" applyBorder="1"/>
    <xf numFmtId="0" fontId="33" fillId="23" borderId="37" xfId="7" applyFont="1" applyFill="1" applyBorder="1" applyAlignment="1">
      <alignment vertical="center"/>
    </xf>
    <xf numFmtId="0" fontId="40" fillId="23" borderId="37" xfId="7" applyFont="1" applyFill="1" applyBorder="1" applyAlignment="1">
      <alignment horizontal="center" vertical="center"/>
    </xf>
    <xf numFmtId="3" fontId="39" fillId="19" borderId="33" xfId="7" applyNumberFormat="1" applyFont="1" applyFill="1" applyBorder="1"/>
    <xf numFmtId="3" fontId="39" fillId="0" borderId="33" xfId="7" applyNumberFormat="1" applyFont="1" applyBorder="1"/>
    <xf numFmtId="0" fontId="35" fillId="19" borderId="33" xfId="7" applyFont="1" applyFill="1" applyBorder="1" applyAlignment="1">
      <alignment horizontal="left" indent="1"/>
    </xf>
    <xf numFmtId="0" fontId="44" fillId="19" borderId="0" xfId="7" applyFont="1" applyFill="1" applyBorder="1" applyAlignment="1">
      <alignment horizontal="left" indent="1"/>
    </xf>
    <xf numFmtId="0" fontId="44" fillId="0" borderId="0" xfId="7" applyFont="1" applyBorder="1" applyAlignment="1">
      <alignment horizontal="left" indent="1"/>
    </xf>
    <xf numFmtId="38" fontId="35" fillId="0" borderId="0" xfId="7" applyNumberFormat="1" applyFont="1" applyBorder="1" applyAlignment="1">
      <alignment horizontal="left" indent="1"/>
    </xf>
    <xf numFmtId="0" fontId="26" fillId="19" borderId="0" xfId="0" applyFont="1" applyFill="1" applyAlignment="1">
      <alignment horizontal="center"/>
    </xf>
    <xf numFmtId="14" fontId="26" fillId="19" borderId="0" xfId="0" applyNumberFormat="1" applyFont="1" applyFill="1" applyAlignment="1">
      <alignment horizontal="center" vertical="center"/>
    </xf>
    <xf numFmtId="14" fontId="45" fillId="19" borderId="0" xfId="0" applyNumberFormat="1" applyFont="1" applyFill="1" applyAlignment="1">
      <alignment horizontal="center" vertical="center"/>
    </xf>
    <xf numFmtId="0" fontId="20" fillId="19" borderId="0" xfId="0" applyFont="1" applyFill="1" applyAlignment="1">
      <alignment wrapText="1"/>
    </xf>
    <xf numFmtId="164" fontId="39" fillId="19" borderId="33" xfId="4" applyNumberFormat="1" applyFont="1" applyFill="1" applyBorder="1"/>
    <xf numFmtId="164" fontId="39" fillId="19" borderId="33" xfId="4" applyNumberFormat="1" applyFont="1" applyFill="1" applyBorder="1" applyAlignment="1">
      <alignment horizontal="center"/>
    </xf>
    <xf numFmtId="0" fontId="35" fillId="19" borderId="35" xfId="3" applyFont="1" applyFill="1" applyBorder="1"/>
    <xf numFmtId="164" fontId="39" fillId="19" borderId="0" xfId="4" applyNumberFormat="1" applyFont="1" applyFill="1" applyBorder="1"/>
    <xf numFmtId="164" fontId="39" fillId="19" borderId="0" xfId="4" applyNumberFormat="1" applyFont="1" applyFill="1" applyBorder="1" applyAlignment="1">
      <alignment horizontal="center"/>
    </xf>
    <xf numFmtId="0" fontId="35" fillId="19" borderId="30" xfId="3" applyFont="1" applyFill="1" applyBorder="1"/>
    <xf numFmtId="0" fontId="34" fillId="4" borderId="31" xfId="3" applyFont="1" applyFill="1" applyBorder="1"/>
    <xf numFmtId="164" fontId="37" fillId="4" borderId="1" xfId="4" applyNumberFormat="1" applyFont="1" applyFill="1" applyBorder="1"/>
    <xf numFmtId="164" fontId="37" fillId="4" borderId="1" xfId="4" applyNumberFormat="1" applyFont="1" applyFill="1" applyBorder="1" applyAlignment="1">
      <alignment horizontal="center"/>
    </xf>
    <xf numFmtId="10" fontId="34" fillId="4" borderId="1" xfId="5" applyNumberFormat="1" applyFont="1" applyFill="1" applyBorder="1"/>
    <xf numFmtId="0" fontId="34" fillId="4" borderId="1" xfId="3" applyFont="1" applyFill="1" applyBorder="1" applyAlignment="1">
      <alignment horizontal="left"/>
    </xf>
    <xf numFmtId="0" fontId="50" fillId="4" borderId="32" xfId="3" applyFont="1" applyFill="1" applyBorder="1" applyAlignment="1">
      <alignment horizontal="center"/>
    </xf>
    <xf numFmtId="0" fontId="38" fillId="0" borderId="33" xfId="3" applyFont="1" applyBorder="1"/>
    <xf numFmtId="0" fontId="38" fillId="0" borderId="0" xfId="3" applyFont="1" applyBorder="1"/>
    <xf numFmtId="0" fontId="50" fillId="4" borderId="32" xfId="3" applyFont="1" applyFill="1" applyBorder="1"/>
    <xf numFmtId="0" fontId="53" fillId="22" borderId="0" xfId="3" applyFont="1" applyFill="1"/>
    <xf numFmtId="0" fontId="34" fillId="4" borderId="31" xfId="3" applyFont="1" applyFill="1" applyBorder="1" applyAlignment="1">
      <alignment horizontal="left" indent="1"/>
    </xf>
    <xf numFmtId="3" fontId="54" fillId="0" borderId="0" xfId="7" applyNumberFormat="1" applyFont="1" applyBorder="1"/>
    <xf numFmtId="9" fontId="54" fillId="0" borderId="30" xfId="7" applyNumberFormat="1" applyFont="1" applyBorder="1"/>
    <xf numFmtId="166" fontId="54" fillId="0" borderId="0" xfId="7" applyNumberFormat="1" applyFont="1" applyBorder="1"/>
    <xf numFmtId="0" fontId="38" fillId="19" borderId="33" xfId="3" applyFont="1" applyFill="1" applyBorder="1"/>
    <xf numFmtId="0" fontId="38" fillId="19" borderId="0" xfId="3" applyFont="1" applyFill="1" applyBorder="1"/>
    <xf numFmtId="0" fontId="38" fillId="4" borderId="1" xfId="3" applyFont="1" applyFill="1" applyBorder="1"/>
    <xf numFmtId="166" fontId="39" fillId="25" borderId="0" xfId="7" applyNumberFormat="1" applyFont="1" applyFill="1" applyBorder="1"/>
    <xf numFmtId="0" fontId="38" fillId="25" borderId="0" xfId="7" applyFont="1" applyFill="1" applyBorder="1" applyAlignment="1">
      <alignment horizontal="left"/>
    </xf>
    <xf numFmtId="3" fontId="39" fillId="26" borderId="0" xfId="7" applyNumberFormat="1" applyFont="1" applyFill="1" applyBorder="1"/>
    <xf numFmtId="0" fontId="38" fillId="26" borderId="0" xfId="7" applyFont="1" applyFill="1" applyBorder="1" applyAlignment="1">
      <alignment horizontal="left"/>
    </xf>
    <xf numFmtId="0" fontId="33" fillId="25" borderId="0" xfId="7" applyFont="1" applyFill="1" applyBorder="1" applyAlignment="1">
      <alignment vertical="center"/>
    </xf>
    <xf numFmtId="0" fontId="33" fillId="25" borderId="0" xfId="7" applyFont="1" applyFill="1" applyBorder="1" applyAlignment="1">
      <alignment horizontal="center" vertical="center"/>
    </xf>
    <xf numFmtId="0" fontId="40" fillId="25" borderId="0" xfId="7" applyFont="1" applyFill="1" applyBorder="1" applyAlignment="1">
      <alignment horizontal="center" vertical="center"/>
    </xf>
    <xf numFmtId="38" fontId="42" fillId="25" borderId="0" xfId="7" applyNumberFormat="1" applyFont="1" applyFill="1" applyBorder="1" applyAlignment="1">
      <alignment horizontal="left" vertical="center" indent="1"/>
    </xf>
    <xf numFmtId="38" fontId="42" fillId="25" borderId="0" xfId="7" applyNumberFormat="1" applyFont="1" applyFill="1" applyBorder="1" applyAlignment="1">
      <alignment horizontal="left"/>
    </xf>
    <xf numFmtId="49" fontId="43" fillId="25" borderId="0" xfId="7" applyNumberFormat="1" applyFont="1" applyFill="1" applyBorder="1" applyAlignment="1">
      <alignment horizontal="center"/>
    </xf>
    <xf numFmtId="169" fontId="34" fillId="25" borderId="0" xfId="7" applyNumberFormat="1" applyFont="1" applyFill="1" applyBorder="1" applyAlignment="1">
      <alignment horizontal="center"/>
    </xf>
    <xf numFmtId="169" fontId="42" fillId="25" borderId="0" xfId="7" applyNumberFormat="1" applyFont="1" applyFill="1" applyBorder="1" applyAlignment="1">
      <alignment horizontal="center"/>
    </xf>
    <xf numFmtId="0" fontId="42" fillId="25" borderId="0" xfId="7" applyFont="1" applyFill="1" applyBorder="1" applyAlignment="1">
      <alignment horizontal="center"/>
    </xf>
    <xf numFmtId="38" fontId="34" fillId="24" borderId="5" xfId="7" applyNumberFormat="1" applyFont="1" applyFill="1" applyBorder="1" applyAlignment="1">
      <alignment horizontal="left"/>
    </xf>
    <xf numFmtId="3" fontId="37" fillId="24" borderId="61" xfId="7" applyNumberFormat="1" applyFont="1" applyFill="1" applyBorder="1"/>
    <xf numFmtId="9" fontId="34" fillId="24" borderId="62" xfId="7" applyNumberFormat="1" applyFont="1" applyFill="1" applyBorder="1"/>
    <xf numFmtId="38" fontId="55" fillId="24" borderId="61" xfId="7" applyNumberFormat="1" applyFont="1" applyFill="1" applyBorder="1" applyAlignment="1">
      <alignment horizontal="left"/>
    </xf>
    <xf numFmtId="0" fontId="29" fillId="0" borderId="3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2" xfId="0" applyFont="1" applyBorder="1" applyAlignment="1">
      <alignment horizontal="center" vertical="center" wrapText="1"/>
    </xf>
    <xf numFmtId="0" fontId="20" fillId="10" borderId="39" xfId="0" applyFont="1" applyFill="1" applyBorder="1" applyAlignment="1">
      <alignment horizontal="left" vertical="center" indent="1"/>
    </xf>
    <xf numFmtId="0" fontId="20" fillId="10" borderId="0" xfId="0" applyFont="1" applyFill="1" applyBorder="1" applyAlignment="1">
      <alignment horizontal="left" vertical="center" indent="1"/>
    </xf>
    <xf numFmtId="0" fontId="20" fillId="10" borderId="0" xfId="0" applyFont="1" applyFill="1" applyBorder="1" applyAlignment="1">
      <alignment horizontal="left"/>
    </xf>
    <xf numFmtId="170" fontId="20" fillId="10" borderId="0" xfId="0" applyNumberFormat="1" applyFont="1" applyFill="1" applyBorder="1" applyAlignment="1">
      <alignment horizontal="center"/>
    </xf>
    <xf numFmtId="0" fontId="20" fillId="10" borderId="0" xfId="0" applyFont="1" applyFill="1" applyBorder="1"/>
    <xf numFmtId="0" fontId="20" fillId="10" borderId="40" xfId="0" applyFont="1" applyFill="1" applyBorder="1"/>
    <xf numFmtId="0" fontId="25" fillId="10" borderId="0" xfId="0" applyFont="1" applyFill="1" applyBorder="1"/>
    <xf numFmtId="0" fontId="20" fillId="10" borderId="42" xfId="0" applyFont="1" applyFill="1" applyBorder="1"/>
    <xf numFmtId="0" fontId="22" fillId="10" borderId="0" xfId="0" applyFont="1" applyFill="1" applyBorder="1" applyAlignment="1">
      <alignment horizontal="left" indent="1"/>
    </xf>
    <xf numFmtId="170" fontId="22" fillId="10" borderId="0" xfId="0" applyNumberFormat="1" applyFont="1" applyFill="1" applyBorder="1" applyAlignment="1">
      <alignment horizontal="left" indent="1"/>
    </xf>
    <xf numFmtId="170" fontId="22" fillId="10" borderId="42" xfId="0" applyNumberFormat="1" applyFont="1" applyFill="1" applyBorder="1" applyAlignment="1">
      <alignment horizontal="left" indent="1"/>
    </xf>
    <xf numFmtId="0" fontId="25" fillId="10" borderId="42" xfId="0" applyFont="1" applyFill="1" applyBorder="1"/>
    <xf numFmtId="0" fontId="22" fillId="10" borderId="42" xfId="0" applyFont="1" applyFill="1" applyBorder="1" applyAlignment="1">
      <alignment horizontal="left" indent="1"/>
    </xf>
    <xf numFmtId="0" fontId="20" fillId="10" borderId="43" xfId="0" applyFont="1" applyFill="1" applyBorder="1"/>
    <xf numFmtId="14" fontId="20" fillId="0" borderId="0" xfId="0" applyNumberFormat="1" applyFont="1" applyBorder="1" applyAlignment="1">
      <alignment horizontal="center"/>
    </xf>
    <xf numFmtId="0" fontId="20" fillId="0" borderId="0" xfId="0" applyFont="1" applyBorder="1" applyAlignment="1">
      <alignment horizontal="center"/>
    </xf>
    <xf numFmtId="3" fontId="20" fillId="0" borderId="0" xfId="0" applyNumberFormat="1" applyFont="1" applyBorder="1"/>
    <xf numFmtId="9" fontId="20" fillId="0" borderId="0" xfId="2" applyNumberFormat="1" applyFont="1" applyBorder="1" applyAlignment="1">
      <alignment horizontal="center"/>
    </xf>
    <xf numFmtId="0" fontId="20" fillId="0" borderId="30" xfId="0" applyFont="1" applyBorder="1" applyAlignment="1">
      <alignment horizontal="center"/>
    </xf>
    <xf numFmtId="168" fontId="30" fillId="0" borderId="29" xfId="0" applyNumberFormat="1" applyFont="1" applyBorder="1"/>
    <xf numFmtId="3" fontId="30" fillId="0" borderId="0" xfId="0" applyNumberFormat="1" applyFont="1" applyBorder="1"/>
    <xf numFmtId="3" fontId="30" fillId="0" borderId="30" xfId="0" applyNumberFormat="1" applyFont="1" applyBorder="1"/>
    <xf numFmtId="0" fontId="22" fillId="19" borderId="0" xfId="0" applyFont="1" applyFill="1" applyAlignment="1">
      <alignment horizontal="left" vertical="center" indent="1"/>
    </xf>
    <xf numFmtId="0" fontId="20" fillId="19" borderId="0" xfId="0" applyFont="1" applyFill="1" applyAlignment="1">
      <alignment vertical="center"/>
    </xf>
    <xf numFmtId="0" fontId="28" fillId="19" borderId="0" xfId="0" applyFont="1" applyFill="1" applyBorder="1" applyAlignment="1">
      <alignment horizontal="center"/>
    </xf>
    <xf numFmtId="167" fontId="25" fillId="19" borderId="0" xfId="0" applyNumberFormat="1" applyFont="1" applyFill="1" applyBorder="1"/>
    <xf numFmtId="167" fontId="20" fillId="19" borderId="0" xfId="0" applyNumberFormat="1" applyFont="1" applyFill="1" applyBorder="1"/>
    <xf numFmtId="167" fontId="22" fillId="19" borderId="0" xfId="0" applyNumberFormat="1" applyFont="1" applyFill="1" applyBorder="1"/>
    <xf numFmtId="9" fontId="20" fillId="0" borderId="0" xfId="2" applyFont="1" applyBorder="1" applyAlignment="1">
      <alignment horizontal="center"/>
    </xf>
    <xf numFmtId="0" fontId="20" fillId="0" borderId="65" xfId="0" applyFont="1" applyBorder="1" applyAlignment="1">
      <alignment horizontal="center" wrapText="1"/>
    </xf>
    <xf numFmtId="0" fontId="20" fillId="0" borderId="37" xfId="0" applyFont="1" applyBorder="1" applyAlignment="1">
      <alignment horizontal="center" wrapText="1"/>
    </xf>
    <xf numFmtId="0" fontId="20" fillId="0" borderId="64" xfId="0" applyFont="1" applyBorder="1" applyAlignment="1">
      <alignment horizontal="center" wrapText="1"/>
    </xf>
    <xf numFmtId="14" fontId="20" fillId="0" borderId="39" xfId="0" applyNumberFormat="1" applyFont="1" applyBorder="1" applyAlignment="1">
      <alignment horizontal="center"/>
    </xf>
    <xf numFmtId="14" fontId="20" fillId="0" borderId="41" xfId="0" applyNumberFormat="1" applyFont="1" applyBorder="1" applyAlignment="1">
      <alignment horizontal="center"/>
    </xf>
    <xf numFmtId="14" fontId="20" fillId="0" borderId="42" xfId="0" applyNumberFormat="1" applyFont="1" applyBorder="1" applyAlignment="1">
      <alignment horizontal="center"/>
    </xf>
    <xf numFmtId="0" fontId="20" fillId="0" borderId="42" xfId="0" applyFont="1" applyBorder="1" applyAlignment="1">
      <alignment horizontal="center"/>
    </xf>
    <xf numFmtId="3" fontId="20" fillId="0" borderId="42" xfId="0" applyNumberFormat="1" applyFont="1" applyBorder="1"/>
    <xf numFmtId="9" fontId="20" fillId="0" borderId="42" xfId="2" applyFont="1" applyBorder="1" applyAlignment="1">
      <alignment horizontal="center"/>
    </xf>
    <xf numFmtId="9" fontId="20" fillId="0" borderId="42" xfId="2" applyNumberFormat="1" applyFont="1" applyBorder="1" applyAlignment="1">
      <alignment horizontal="center"/>
    </xf>
    <xf numFmtId="0" fontId="20" fillId="0" borderId="68" xfId="0" applyFont="1" applyBorder="1" applyAlignment="1">
      <alignment horizontal="center"/>
    </xf>
    <xf numFmtId="168" fontId="30" fillId="0" borderId="69" xfId="0" applyNumberFormat="1" applyFont="1" applyBorder="1"/>
    <xf numFmtId="3" fontId="30" fillId="0" borderId="42" xfId="0" applyNumberFormat="1" applyFont="1" applyBorder="1"/>
    <xf numFmtId="3" fontId="30" fillId="0" borderId="68" xfId="0" applyNumberFormat="1" applyFont="1" applyBorder="1"/>
    <xf numFmtId="170" fontId="20" fillId="22" borderId="0" xfId="0" applyNumberFormat="1" applyFont="1" applyFill="1" applyBorder="1" applyAlignment="1">
      <alignment horizontal="center"/>
    </xf>
    <xf numFmtId="0" fontId="20" fillId="22" borderId="0" xfId="0" applyFont="1" applyFill="1" applyBorder="1"/>
    <xf numFmtId="170" fontId="20" fillId="22" borderId="42" xfId="0" applyNumberFormat="1" applyFont="1" applyFill="1" applyBorder="1" applyAlignment="1">
      <alignment horizontal="center"/>
    </xf>
    <xf numFmtId="0" fontId="20" fillId="22" borderId="42" xfId="0" applyFont="1" applyFill="1" applyBorder="1"/>
    <xf numFmtId="3" fontId="22" fillId="0" borderId="30" xfId="0" applyNumberFormat="1" applyFont="1" applyBorder="1"/>
    <xf numFmtId="3" fontId="20" fillId="0" borderId="69" xfId="0" applyNumberFormat="1" applyFont="1" applyBorder="1"/>
    <xf numFmtId="3" fontId="22" fillId="0" borderId="68" xfId="0" applyNumberFormat="1" applyFont="1" applyBorder="1"/>
    <xf numFmtId="0" fontId="20" fillId="19" borderId="0" xfId="0" applyFont="1" applyFill="1" applyAlignment="1">
      <alignment horizontal="center"/>
    </xf>
    <xf numFmtId="3" fontId="20" fillId="0" borderId="43" xfId="0" applyNumberFormat="1" applyFont="1" applyBorder="1" applyAlignment="1">
      <alignment horizontal="center"/>
    </xf>
    <xf numFmtId="3" fontId="20" fillId="0" borderId="0" xfId="0" applyNumberFormat="1" applyFont="1" applyAlignment="1">
      <alignment horizontal="center"/>
    </xf>
    <xf numFmtId="3" fontId="20" fillId="0" borderId="42" xfId="0" applyNumberFormat="1" applyFont="1" applyBorder="1" applyAlignment="1">
      <alignment horizontal="center"/>
    </xf>
    <xf numFmtId="167" fontId="20" fillId="0" borderId="0" xfId="0" applyNumberFormat="1" applyFont="1" applyAlignment="1">
      <alignment horizontal="center"/>
    </xf>
    <xf numFmtId="167" fontId="20" fillId="0" borderId="69" xfId="0" applyNumberFormat="1" applyFont="1" applyBorder="1" applyAlignment="1">
      <alignment horizontal="center"/>
    </xf>
    <xf numFmtId="167" fontId="20" fillId="0" borderId="42" xfId="0" applyNumberFormat="1" applyFont="1" applyBorder="1" applyAlignment="1">
      <alignment horizontal="center"/>
    </xf>
    <xf numFmtId="167" fontId="20" fillId="0" borderId="68" xfId="0" applyNumberFormat="1" applyFont="1" applyBorder="1" applyAlignment="1">
      <alignment horizontal="center"/>
    </xf>
    <xf numFmtId="0" fontId="20" fillId="19" borderId="36" xfId="0" applyFont="1" applyFill="1" applyBorder="1"/>
    <xf numFmtId="0" fontId="20" fillId="19" borderId="37" xfId="0" applyFont="1" applyFill="1" applyBorder="1"/>
    <xf numFmtId="0" fontId="22" fillId="19" borderId="37" xfId="0" applyFont="1" applyFill="1" applyBorder="1" applyAlignment="1">
      <alignment horizontal="center"/>
    </xf>
    <xf numFmtId="0" fontId="22" fillId="19" borderId="38" xfId="0" applyFont="1" applyFill="1" applyBorder="1" applyAlignment="1">
      <alignment horizontal="center"/>
    </xf>
    <xf numFmtId="3" fontId="22" fillId="2" borderId="71" xfId="0" applyNumberFormat="1" applyFont="1" applyFill="1" applyBorder="1"/>
    <xf numFmtId="3" fontId="28" fillId="3" borderId="40" xfId="0" applyNumberFormat="1" applyFont="1" applyFill="1" applyBorder="1"/>
    <xf numFmtId="3" fontId="22" fillId="7" borderId="40" xfId="0" applyNumberFormat="1" applyFont="1" applyFill="1" applyBorder="1"/>
    <xf numFmtId="3" fontId="22" fillId="11" borderId="40" xfId="0" applyNumberFormat="1" applyFont="1" applyFill="1" applyBorder="1"/>
    <xf numFmtId="167" fontId="25" fillId="10" borderId="42" xfId="0" applyNumberFormat="1" applyFont="1" applyFill="1" applyBorder="1"/>
    <xf numFmtId="167" fontId="20" fillId="10" borderId="42" xfId="0" applyNumberFormat="1" applyFont="1" applyFill="1" applyBorder="1"/>
    <xf numFmtId="167" fontId="22" fillId="10" borderId="43" xfId="0" applyNumberFormat="1" applyFont="1" applyFill="1" applyBorder="1"/>
    <xf numFmtId="0" fontId="54" fillId="19" borderId="29" xfId="7" applyFont="1" applyFill="1" applyBorder="1" applyAlignment="1">
      <alignment horizontal="left" indent="2"/>
    </xf>
    <xf numFmtId="0" fontId="54" fillId="0" borderId="29" xfId="7" applyFont="1" applyBorder="1" applyAlignment="1">
      <alignment horizontal="left" indent="2"/>
    </xf>
    <xf numFmtId="3" fontId="39" fillId="28" borderId="0" xfId="7" applyNumberFormat="1" applyFont="1" applyFill="1" applyBorder="1"/>
    <xf numFmtId="3" fontId="39" fillId="28" borderId="1" xfId="7" applyNumberFormat="1" applyFont="1" applyFill="1" applyBorder="1"/>
    <xf numFmtId="0" fontId="34" fillId="29" borderId="57" xfId="7" applyFont="1" applyFill="1" applyBorder="1" applyAlignment="1">
      <alignment horizontal="left"/>
    </xf>
    <xf numFmtId="3" fontId="37" fillId="29" borderId="58" xfId="7" applyNumberFormat="1" applyFont="1" applyFill="1" applyBorder="1"/>
    <xf numFmtId="9" fontId="37" fillId="29" borderId="59" xfId="7" applyNumberFormat="1" applyFont="1" applyFill="1" applyBorder="1"/>
    <xf numFmtId="0" fontId="57" fillId="29" borderId="58" xfId="7" applyFont="1" applyFill="1" applyBorder="1" applyAlignment="1">
      <alignment horizontal="left"/>
    </xf>
    <xf numFmtId="0" fontId="58" fillId="28" borderId="0" xfId="7" applyFont="1" applyFill="1" applyBorder="1" applyAlignment="1">
      <alignment horizontal="left"/>
    </xf>
    <xf numFmtId="0" fontId="58" fillId="28" borderId="1" xfId="7" applyFont="1" applyFill="1" applyBorder="1" applyAlignment="1">
      <alignment horizontal="left"/>
    </xf>
    <xf numFmtId="49" fontId="59" fillId="0" borderId="9" xfId="0" applyNumberFormat="1" applyFont="1" applyBorder="1" applyAlignment="1">
      <alignment horizontal="center" vertical="center"/>
    </xf>
    <xf numFmtId="49" fontId="38" fillId="19" borderId="33" xfId="3" applyNumberFormat="1" applyFont="1" applyFill="1" applyBorder="1"/>
    <xf numFmtId="49" fontId="38" fillId="19" borderId="0" xfId="3" applyNumberFormat="1" applyFont="1" applyFill="1" applyBorder="1"/>
    <xf numFmtId="49" fontId="38" fillId="4" borderId="1" xfId="3" applyNumberFormat="1" applyFont="1" applyFill="1" applyBorder="1"/>
    <xf numFmtId="0" fontId="60" fillId="19" borderId="33" xfId="9" applyFont="1" applyFill="1" applyBorder="1" applyAlignment="1">
      <alignment vertical="center"/>
    </xf>
    <xf numFmtId="49" fontId="40" fillId="19" borderId="33" xfId="9" applyNumberFormat="1" applyFont="1" applyFill="1" applyBorder="1" applyAlignment="1">
      <alignment horizontal="center"/>
    </xf>
    <xf numFmtId="0" fontId="60" fillId="19" borderId="33" xfId="9" applyFont="1" applyFill="1" applyBorder="1" applyAlignment="1">
      <alignment horizontal="center" vertical="center"/>
    </xf>
    <xf numFmtId="0" fontId="60" fillId="19" borderId="1" xfId="9" applyFont="1" applyFill="1" applyBorder="1"/>
    <xf numFmtId="0" fontId="60" fillId="19" borderId="1" xfId="9" applyFont="1" applyFill="1" applyBorder="1" applyAlignment="1">
      <alignment horizontal="center"/>
    </xf>
    <xf numFmtId="169" fontId="60" fillId="19" borderId="1" xfId="9" applyNumberFormat="1" applyFont="1" applyFill="1" applyBorder="1" applyAlignment="1">
      <alignment horizontal="center"/>
    </xf>
    <xf numFmtId="38" fontId="40" fillId="19" borderId="33" xfId="9" applyNumberFormat="1" applyFont="1" applyFill="1" applyBorder="1" applyAlignment="1">
      <alignment horizontal="left"/>
    </xf>
    <xf numFmtId="38" fontId="40" fillId="19" borderId="1" xfId="9" applyNumberFormat="1" applyFont="1" applyFill="1" applyBorder="1" applyAlignment="1">
      <alignment horizontal="left"/>
    </xf>
    <xf numFmtId="0" fontId="60" fillId="19" borderId="32" xfId="9" applyFont="1" applyFill="1" applyBorder="1" applyAlignment="1">
      <alignment horizontal="center"/>
    </xf>
    <xf numFmtId="0" fontId="49" fillId="25" borderId="0" xfId="3" applyFont="1" applyFill="1" applyBorder="1"/>
    <xf numFmtId="0" fontId="61" fillId="25" borderId="0" xfId="3" applyFont="1" applyFill="1" applyBorder="1" applyAlignment="1">
      <alignment horizontal="center"/>
    </xf>
    <xf numFmtId="169" fontId="62" fillId="25" borderId="0" xfId="3" applyNumberFormat="1" applyFont="1" applyFill="1" applyBorder="1" applyAlignment="1">
      <alignment horizontal="center"/>
    </xf>
    <xf numFmtId="0" fontId="62" fillId="25" borderId="0" xfId="3" applyFont="1" applyFill="1" applyBorder="1" applyAlignment="1">
      <alignment horizontal="center"/>
    </xf>
    <xf numFmtId="0" fontId="33" fillId="30" borderId="0" xfId="3" applyFont="1" applyFill="1" applyBorder="1" applyAlignment="1">
      <alignment horizontal="center"/>
    </xf>
    <xf numFmtId="0" fontId="33" fillId="25" borderId="0" xfId="3" applyFont="1" applyFill="1" applyBorder="1" applyAlignment="1">
      <alignment horizontal="center"/>
    </xf>
    <xf numFmtId="0" fontId="63" fillId="25" borderId="0" xfId="3" applyFont="1" applyFill="1" applyBorder="1"/>
    <xf numFmtId="0" fontId="34" fillId="25" borderId="0" xfId="3" applyFont="1" applyFill="1" applyBorder="1"/>
    <xf numFmtId="0" fontId="38" fillId="25" borderId="0" xfId="3" applyFont="1" applyFill="1" applyBorder="1"/>
    <xf numFmtId="164" fontId="37" fillId="25" borderId="0" xfId="4" applyNumberFormat="1" applyFont="1" applyFill="1" applyBorder="1"/>
    <xf numFmtId="164" fontId="37" fillId="25" borderId="0" xfId="4" applyNumberFormat="1" applyFont="1" applyFill="1" applyBorder="1" applyAlignment="1">
      <alignment horizontal="center"/>
    </xf>
    <xf numFmtId="0" fontId="35" fillId="25" borderId="0" xfId="3" applyFont="1" applyFill="1" applyBorder="1"/>
    <xf numFmtId="0" fontId="64" fillId="25" borderId="0" xfId="3" applyFont="1" applyFill="1" applyBorder="1"/>
    <xf numFmtId="164" fontId="64" fillId="25" borderId="0" xfId="4" applyNumberFormat="1" applyFont="1" applyFill="1" applyBorder="1"/>
    <xf numFmtId="164" fontId="64" fillId="25" borderId="0" xfId="4" applyNumberFormat="1" applyFont="1" applyFill="1" applyBorder="1" applyAlignment="1">
      <alignment horizontal="center"/>
    </xf>
    <xf numFmtId="10" fontId="63" fillId="25" borderId="0" xfId="5" applyNumberFormat="1" applyFont="1" applyFill="1" applyBorder="1"/>
    <xf numFmtId="0" fontId="63" fillId="25" borderId="0" xfId="3" applyFont="1" applyFill="1" applyBorder="1" applyAlignment="1">
      <alignment horizontal="left"/>
    </xf>
    <xf numFmtId="10" fontId="34" fillId="25" borderId="0" xfId="5" applyNumberFormat="1" applyFont="1" applyFill="1" applyBorder="1"/>
    <xf numFmtId="0" fontId="34" fillId="25" borderId="0" xfId="3" applyFont="1" applyFill="1" applyBorder="1" applyAlignment="1">
      <alignment horizontal="left"/>
    </xf>
    <xf numFmtId="0" fontId="51" fillId="25" borderId="0" xfId="3" applyFont="1" applyFill="1" applyBorder="1"/>
    <xf numFmtId="49" fontId="40" fillId="19" borderId="33" xfId="9" applyNumberFormat="1" applyFont="1" applyFill="1" applyBorder="1" applyAlignment="1">
      <alignment horizontal="center" wrapText="1"/>
    </xf>
    <xf numFmtId="49" fontId="42" fillId="22" borderId="0" xfId="0" applyNumberFormat="1" applyFont="1" applyFill="1" applyBorder="1" applyAlignment="1">
      <alignment horizontal="center" vertical="center"/>
    </xf>
    <xf numFmtId="0" fontId="65" fillId="22" borderId="0" xfId="3" applyFont="1" applyFill="1" applyBorder="1"/>
    <xf numFmtId="49" fontId="36" fillId="22" borderId="0" xfId="0" applyNumberFormat="1" applyFont="1" applyFill="1" applyBorder="1" applyAlignment="1">
      <alignment horizontal="center" vertical="center"/>
    </xf>
    <xf numFmtId="0" fontId="67" fillId="22" borderId="0" xfId="3" applyFont="1" applyFill="1" applyBorder="1"/>
    <xf numFmtId="0" fontId="23" fillId="8" borderId="51" xfId="0" applyFont="1" applyFill="1" applyBorder="1" applyAlignment="1">
      <alignment vertical="center"/>
    </xf>
    <xf numFmtId="0" fontId="23" fillId="8" borderId="50" xfId="0" applyFont="1" applyFill="1" applyBorder="1" applyAlignment="1">
      <alignment vertical="center"/>
    </xf>
    <xf numFmtId="0" fontId="20" fillId="0" borderId="0" xfId="0" applyFont="1" applyBorder="1"/>
    <xf numFmtId="0" fontId="20" fillId="10" borderId="41" xfId="0" applyFont="1" applyFill="1" applyBorder="1" applyAlignment="1">
      <alignment horizontal="left" vertical="center" indent="1"/>
    </xf>
    <xf numFmtId="49" fontId="52" fillId="0" borderId="9" xfId="0" applyNumberFormat="1" applyFont="1" applyBorder="1" applyAlignment="1">
      <alignment horizontal="center" vertical="center"/>
    </xf>
    <xf numFmtId="0" fontId="52" fillId="24" borderId="0" xfId="3" applyFont="1" applyFill="1" applyAlignment="1">
      <alignment horizontal="right" vertical="center"/>
    </xf>
    <xf numFmtId="0" fontId="48" fillId="22" borderId="0" xfId="3" applyFont="1" applyFill="1" applyAlignment="1">
      <alignment vertical="center"/>
    </xf>
    <xf numFmtId="0" fontId="71" fillId="19" borderId="72" xfId="13" applyFont="1" applyFill="1" applyBorder="1" applyAlignment="1">
      <alignment horizontal="left" vertical="top" wrapText="1"/>
    </xf>
    <xf numFmtId="0" fontId="71" fillId="19" borderId="73" xfId="13" applyFont="1" applyFill="1" applyBorder="1" applyAlignment="1">
      <alignment horizontal="left" vertical="top" wrapText="1"/>
    </xf>
    <xf numFmtId="0" fontId="71" fillId="19" borderId="74" xfId="13" applyFont="1" applyFill="1" applyBorder="1" applyAlignment="1">
      <alignment horizontal="left" vertical="top" wrapText="1"/>
    </xf>
    <xf numFmtId="0" fontId="71" fillId="19" borderId="77" xfId="13" applyFont="1" applyFill="1" applyBorder="1" applyAlignment="1">
      <alignment horizontal="left" vertical="top" wrapText="1"/>
    </xf>
    <xf numFmtId="0" fontId="71" fillId="19" borderId="78" xfId="13" applyFont="1" applyFill="1" applyBorder="1" applyAlignment="1">
      <alignment horizontal="left" vertical="top" wrapText="1"/>
    </xf>
    <xf numFmtId="0" fontId="71" fillId="19" borderId="79" xfId="13" applyFont="1" applyFill="1" applyBorder="1" applyAlignment="1">
      <alignment horizontal="left" vertical="top" wrapText="1"/>
    </xf>
    <xf numFmtId="0" fontId="71" fillId="19" borderId="75" xfId="13" applyFont="1" applyFill="1" applyBorder="1" applyAlignment="1">
      <alignment horizontal="left" vertical="center" indent="1"/>
    </xf>
    <xf numFmtId="0" fontId="71" fillId="19" borderId="0" xfId="13" applyFont="1" applyFill="1" applyAlignment="1">
      <alignment vertical="center"/>
    </xf>
    <xf numFmtId="0" fontId="71" fillId="19" borderId="76" xfId="13" applyFont="1" applyFill="1" applyBorder="1" applyAlignment="1">
      <alignment vertical="center"/>
    </xf>
    <xf numFmtId="0" fontId="17" fillId="8" borderId="0" xfId="3" applyFont="1" applyFill="1" applyBorder="1" applyAlignment="1">
      <alignment horizontal="left"/>
    </xf>
    <xf numFmtId="0" fontId="17" fillId="8" borderId="37" xfId="3" applyFont="1" applyFill="1" applyBorder="1" applyAlignment="1">
      <alignment horizontal="left"/>
    </xf>
    <xf numFmtId="164" fontId="17" fillId="8" borderId="0" xfId="1" applyNumberFormat="1" applyFont="1" applyFill="1" applyBorder="1" applyAlignment="1">
      <alignment horizontal="center"/>
    </xf>
    <xf numFmtId="0" fontId="56" fillId="22" borderId="0" xfId="3" applyFont="1" applyFill="1" applyBorder="1"/>
    <xf numFmtId="0" fontId="78" fillId="8" borderId="36" xfId="3" applyFont="1" applyFill="1" applyBorder="1" applyAlignment="1">
      <alignment horizontal="left"/>
    </xf>
    <xf numFmtId="0" fontId="78" fillId="8" borderId="39" xfId="3" applyFont="1" applyFill="1" applyBorder="1" applyAlignment="1">
      <alignment horizontal="left"/>
    </xf>
    <xf numFmtId="0" fontId="78" fillId="8" borderId="41" xfId="3" applyFont="1" applyFill="1" applyBorder="1" applyAlignment="1">
      <alignment horizontal="left"/>
    </xf>
    <xf numFmtId="0" fontId="78" fillId="0" borderId="0" xfId="3" applyFont="1" applyBorder="1" applyAlignment="1">
      <alignment horizontal="center"/>
    </xf>
    <xf numFmtId="0" fontId="59" fillId="19" borderId="44" xfId="3" applyFont="1" applyFill="1" applyBorder="1" applyAlignment="1">
      <alignment horizontal="center" vertical="center"/>
    </xf>
    <xf numFmtId="0" fontId="22" fillId="19" borderId="45" xfId="3" applyFont="1" applyFill="1" applyBorder="1" applyAlignment="1">
      <alignment horizontal="center" vertical="center"/>
    </xf>
    <xf numFmtId="0" fontId="22" fillId="19" borderId="46" xfId="3" applyFont="1" applyFill="1" applyBorder="1" applyAlignment="1">
      <alignment horizontal="center" vertical="center"/>
    </xf>
    <xf numFmtId="0" fontId="80" fillId="22" borderId="0" xfId="3" applyFont="1" applyFill="1"/>
    <xf numFmtId="0" fontId="80" fillId="22" borderId="0" xfId="3" applyFont="1" applyFill="1" applyAlignment="1">
      <alignment vertical="center"/>
    </xf>
    <xf numFmtId="0" fontId="3" fillId="22" borderId="0" xfId="3" applyFont="1" applyFill="1" applyBorder="1" applyAlignment="1">
      <alignment horizontal="center"/>
    </xf>
    <xf numFmtId="0" fontId="81" fillId="22" borderId="0" xfId="3" applyFont="1" applyFill="1" applyBorder="1" applyAlignment="1">
      <alignment horizontal="right"/>
    </xf>
    <xf numFmtId="0" fontId="33" fillId="32" borderId="83" xfId="3" applyFont="1" applyFill="1" applyBorder="1" applyAlignment="1">
      <alignment horizontal="center" vertical="center"/>
    </xf>
    <xf numFmtId="0" fontId="3" fillId="19" borderId="83" xfId="3" applyFont="1" applyFill="1" applyBorder="1" applyAlignment="1">
      <alignment horizontal="center" vertical="center" wrapText="1"/>
    </xf>
    <xf numFmtId="0" fontId="3" fillId="22" borderId="0" xfId="3" applyFont="1" applyFill="1"/>
    <xf numFmtId="164" fontId="19" fillId="22" borderId="84" xfId="3" applyNumberFormat="1" applyFont="1" applyFill="1" applyBorder="1" applyAlignment="1">
      <alignment horizontal="center"/>
    </xf>
    <xf numFmtId="0" fontId="0" fillId="19" borderId="0" xfId="0" applyFill="1"/>
    <xf numFmtId="0" fontId="0" fillId="19" borderId="0" xfId="0" applyFill="1" applyAlignment="1">
      <alignment vertical="center"/>
    </xf>
    <xf numFmtId="0" fontId="42" fillId="0" borderId="34" xfId="3" applyFont="1" applyBorder="1"/>
    <xf numFmtId="0" fontId="42" fillId="0" borderId="33" xfId="3" applyFont="1" applyBorder="1"/>
    <xf numFmtId="0" fontId="34" fillId="0" borderId="29" xfId="3" applyFont="1" applyBorder="1"/>
    <xf numFmtId="0" fontId="34" fillId="0" borderId="0" xfId="3" applyFont="1" applyBorder="1"/>
    <xf numFmtId="0" fontId="83" fillId="0" borderId="0" xfId="3" applyFont="1" applyBorder="1"/>
    <xf numFmtId="0" fontId="34" fillId="0" borderId="31" xfId="3" applyFont="1" applyBorder="1" applyAlignment="1">
      <alignment vertical="center"/>
    </xf>
    <xf numFmtId="49" fontId="59" fillId="19" borderId="9" xfId="0" applyNumberFormat="1" applyFont="1" applyFill="1" applyBorder="1" applyAlignment="1">
      <alignment horizontal="center" vertical="center"/>
    </xf>
    <xf numFmtId="0" fontId="56" fillId="0" borderId="0" xfId="0" applyFont="1" applyBorder="1" applyAlignment="1">
      <alignment horizontal="center"/>
    </xf>
    <xf numFmtId="0" fontId="56" fillId="8" borderId="65" xfId="0" applyFont="1" applyFill="1" applyBorder="1" applyAlignment="1">
      <alignment horizontal="center" wrapText="1"/>
    </xf>
    <xf numFmtId="0" fontId="56" fillId="8" borderId="37" xfId="0" applyFont="1" applyFill="1" applyBorder="1" applyAlignment="1">
      <alignment horizontal="center" wrapText="1"/>
    </xf>
    <xf numFmtId="0" fontId="59" fillId="8" borderId="64" xfId="0" applyFont="1" applyFill="1" applyBorder="1" applyAlignment="1">
      <alignment horizontal="center" wrapText="1"/>
    </xf>
    <xf numFmtId="0" fontId="56" fillId="3" borderId="65" xfId="0" applyFont="1" applyFill="1" applyBorder="1" applyAlignment="1">
      <alignment horizontal="center" wrapText="1"/>
    </xf>
    <xf numFmtId="0" fontId="56" fillId="3" borderId="37" xfId="0" applyFont="1" applyFill="1" applyBorder="1" applyAlignment="1">
      <alignment horizontal="center" wrapText="1"/>
    </xf>
    <xf numFmtId="0" fontId="59" fillId="3" borderId="64" xfId="0" applyFont="1" applyFill="1" applyBorder="1" applyAlignment="1">
      <alignment horizontal="center" wrapText="1"/>
    </xf>
    <xf numFmtId="0" fontId="56" fillId="7" borderId="65" xfId="0" applyFont="1" applyFill="1" applyBorder="1" applyAlignment="1">
      <alignment horizontal="center" wrapText="1"/>
    </xf>
    <xf numFmtId="0" fontId="56" fillId="7" borderId="37" xfId="0" applyFont="1" applyFill="1" applyBorder="1" applyAlignment="1">
      <alignment horizontal="center" wrapText="1"/>
    </xf>
    <xf numFmtId="0" fontId="59" fillId="7" borderId="64" xfId="0" applyFont="1" applyFill="1" applyBorder="1" applyAlignment="1">
      <alignment horizontal="center" wrapText="1"/>
    </xf>
    <xf numFmtId="0" fontId="56" fillId="27" borderId="65" xfId="0" applyFont="1" applyFill="1" applyBorder="1" applyAlignment="1">
      <alignment horizontal="center" wrapText="1"/>
    </xf>
    <xf numFmtId="0" fontId="56" fillId="27" borderId="37" xfId="0" applyFont="1" applyFill="1" applyBorder="1" applyAlignment="1">
      <alignment horizontal="center" wrapText="1"/>
    </xf>
    <xf numFmtId="0" fontId="56" fillId="27" borderId="64" xfId="0" applyFont="1" applyFill="1" applyBorder="1" applyAlignment="1">
      <alignment horizontal="center" wrapText="1"/>
    </xf>
    <xf numFmtId="0" fontId="56" fillId="9" borderId="37" xfId="0" applyFont="1" applyFill="1" applyBorder="1" applyAlignment="1">
      <alignment horizontal="center" wrapText="1"/>
    </xf>
    <xf numFmtId="0" fontId="56" fillId="9" borderId="38" xfId="0" applyFont="1" applyFill="1" applyBorder="1" applyAlignment="1">
      <alignment horizontal="center" wrapText="1"/>
    </xf>
    <xf numFmtId="0" fontId="59" fillId="8" borderId="31" xfId="0" applyFont="1" applyFill="1" applyBorder="1" applyAlignment="1">
      <alignment horizontal="center"/>
    </xf>
    <xf numFmtId="0" fontId="59" fillId="8" borderId="1" xfId="0" applyFont="1" applyFill="1" applyBorder="1" applyAlignment="1">
      <alignment horizontal="center"/>
    </xf>
    <xf numFmtId="0" fontId="59" fillId="8" borderId="32" xfId="0" applyFont="1" applyFill="1" applyBorder="1" applyAlignment="1">
      <alignment horizontal="center"/>
    </xf>
    <xf numFmtId="0" fontId="59" fillId="3" borderId="31" xfId="0" applyFont="1" applyFill="1" applyBorder="1" applyAlignment="1">
      <alignment horizontal="center"/>
    </xf>
    <xf numFmtId="0" fontId="59" fillId="3" borderId="1" xfId="0" applyFont="1" applyFill="1" applyBorder="1" applyAlignment="1">
      <alignment horizontal="center"/>
    </xf>
    <xf numFmtId="0" fontId="59" fillId="3" borderId="32" xfId="0" applyFont="1" applyFill="1" applyBorder="1" applyAlignment="1">
      <alignment horizontal="center"/>
    </xf>
    <xf numFmtId="0" fontId="59" fillId="7" borderId="31" xfId="0" applyFont="1" applyFill="1" applyBorder="1" applyAlignment="1">
      <alignment horizontal="center"/>
    </xf>
    <xf numFmtId="0" fontId="59" fillId="7" borderId="1" xfId="0" applyFont="1" applyFill="1" applyBorder="1" applyAlignment="1">
      <alignment horizontal="center"/>
    </xf>
    <xf numFmtId="0" fontId="59" fillId="7" borderId="32" xfId="0" applyFont="1" applyFill="1" applyBorder="1" applyAlignment="1">
      <alignment horizontal="center"/>
    </xf>
    <xf numFmtId="0" fontId="59" fillId="27" borderId="31" xfId="0" applyFont="1" applyFill="1" applyBorder="1" applyAlignment="1">
      <alignment horizontal="center"/>
    </xf>
    <xf numFmtId="0" fontId="59" fillId="27" borderId="1" xfId="0" applyFont="1" applyFill="1" applyBorder="1" applyAlignment="1">
      <alignment horizontal="center"/>
    </xf>
    <xf numFmtId="0" fontId="59" fillId="27" borderId="32" xfId="0" applyFont="1" applyFill="1" applyBorder="1" applyAlignment="1">
      <alignment horizontal="center"/>
    </xf>
    <xf numFmtId="0" fontId="59" fillId="9" borderId="1" xfId="0" applyFont="1" applyFill="1" applyBorder="1" applyAlignment="1">
      <alignment horizontal="center"/>
    </xf>
    <xf numFmtId="0" fontId="59" fillId="9" borderId="67" xfId="0" applyFont="1" applyFill="1" applyBorder="1" applyAlignment="1">
      <alignment horizontal="center"/>
    </xf>
    <xf numFmtId="0" fontId="36" fillId="0" borderId="0" xfId="0" applyFont="1" applyAlignment="1">
      <alignment horizontal="left"/>
    </xf>
    <xf numFmtId="170" fontId="20" fillId="0" borderId="0" xfId="0" applyNumberFormat="1" applyFont="1" applyBorder="1" applyAlignment="1">
      <alignment horizontal="center"/>
    </xf>
    <xf numFmtId="0" fontId="33" fillId="32" borderId="83" xfId="3" applyFont="1" applyFill="1" applyBorder="1" applyAlignment="1">
      <alignment horizontal="center" vertical="center" wrapText="1"/>
    </xf>
    <xf numFmtId="0" fontId="36" fillId="0" borderId="0" xfId="0" applyFont="1" applyBorder="1" applyAlignment="1">
      <alignment horizontal="left"/>
    </xf>
    <xf numFmtId="0" fontId="20" fillId="0" borderId="39" xfId="0" applyFont="1" applyBorder="1" applyAlignment="1">
      <alignment horizontal="center"/>
    </xf>
    <xf numFmtId="0" fontId="20" fillId="0" borderId="40" xfId="0" applyFont="1" applyBorder="1" applyAlignment="1">
      <alignment horizontal="center"/>
    </xf>
    <xf numFmtId="0" fontId="77" fillId="0" borderId="39" xfId="0" applyFont="1" applyBorder="1" applyAlignment="1">
      <alignment horizontal="center" vertical="top"/>
    </xf>
    <xf numFmtId="0" fontId="77" fillId="0" borderId="41" xfId="0" applyFont="1" applyBorder="1" applyAlignment="1">
      <alignment horizontal="center" vertical="top"/>
    </xf>
    <xf numFmtId="0" fontId="2" fillId="22" borderId="0" xfId="3" applyFont="1" applyFill="1" applyBorder="1" applyAlignment="1">
      <alignment horizontal="center"/>
    </xf>
    <xf numFmtId="0" fontId="81" fillId="22" borderId="0" xfId="3" applyFont="1" applyFill="1" applyBorder="1" applyAlignment="1">
      <alignment horizontal="right" vertical="top"/>
    </xf>
    <xf numFmtId="0" fontId="0" fillId="22" borderId="0" xfId="0" applyFill="1"/>
    <xf numFmtId="0" fontId="31" fillId="22" borderId="0" xfId="3" applyFont="1" applyFill="1" applyAlignment="1">
      <alignment vertical="center"/>
    </xf>
    <xf numFmtId="49" fontId="59" fillId="3" borderId="47" xfId="0" applyNumberFormat="1" applyFont="1" applyFill="1" applyBorder="1" applyAlignment="1">
      <alignment horizontal="center" vertical="center" wrapText="1"/>
    </xf>
    <xf numFmtId="0" fontId="59" fillId="3" borderId="48" xfId="0" applyFont="1" applyFill="1" applyBorder="1" applyAlignment="1">
      <alignment horizontal="center" vertical="center" wrapText="1"/>
    </xf>
    <xf numFmtId="0" fontId="59" fillId="3" borderId="38" xfId="0" applyFont="1" applyFill="1" applyBorder="1" applyAlignment="1">
      <alignment horizontal="center" vertical="center" wrapText="1"/>
    </xf>
    <xf numFmtId="0" fontId="0" fillId="19" borderId="0" xfId="0" applyFill="1" applyBorder="1"/>
    <xf numFmtId="0" fontId="2" fillId="22" borderId="0" xfId="0" applyFont="1" applyFill="1"/>
    <xf numFmtId="0" fontId="53" fillId="22" borderId="0" xfId="0" applyFont="1" applyFill="1"/>
    <xf numFmtId="0" fontId="53" fillId="19" borderId="0" xfId="0" applyFont="1" applyFill="1" applyBorder="1"/>
    <xf numFmtId="49" fontId="18" fillId="22" borderId="0" xfId="0" applyNumberFormat="1" applyFont="1" applyFill="1" applyBorder="1" applyAlignment="1">
      <alignment horizontal="center" vertical="center"/>
    </xf>
    <xf numFmtId="49" fontId="87" fillId="19" borderId="9" xfId="0" applyNumberFormat="1" applyFont="1" applyFill="1" applyBorder="1" applyAlignment="1">
      <alignment horizontal="center" vertical="center"/>
    </xf>
    <xf numFmtId="49" fontId="87" fillId="22" borderId="0" xfId="0" applyNumberFormat="1" applyFont="1" applyFill="1" applyBorder="1" applyAlignment="1">
      <alignment horizontal="center" vertical="center"/>
    </xf>
    <xf numFmtId="0" fontId="88" fillId="22" borderId="0" xfId="3" applyFont="1" applyFill="1"/>
    <xf numFmtId="0" fontId="2" fillId="19" borderId="0" xfId="0" applyFont="1" applyFill="1" applyBorder="1"/>
    <xf numFmtId="49" fontId="89" fillId="3" borderId="47" xfId="0" applyNumberFormat="1" applyFont="1" applyFill="1" applyBorder="1" applyAlignment="1">
      <alignment horizontal="center" vertical="center" wrapText="1"/>
    </xf>
    <xf numFmtId="49" fontId="89" fillId="3" borderId="48" xfId="0" applyNumberFormat="1" applyFont="1" applyFill="1" applyBorder="1" applyAlignment="1">
      <alignment horizontal="center" vertical="center" wrapText="1"/>
    </xf>
    <xf numFmtId="0" fontId="89" fillId="3" borderId="38" xfId="0" applyFont="1" applyFill="1" applyBorder="1" applyAlignment="1">
      <alignment horizontal="center" vertical="center" wrapText="1"/>
    </xf>
    <xf numFmtId="0" fontId="2" fillId="19" borderId="0" xfId="0" applyFont="1" applyFill="1" applyBorder="1" applyAlignment="1">
      <alignment horizontal="center"/>
    </xf>
    <xf numFmtId="0" fontId="59" fillId="3" borderId="85" xfId="0" quotePrefix="1" applyFont="1" applyFill="1" applyBorder="1" applyAlignment="1">
      <alignment horizontal="center" vertical="center"/>
    </xf>
    <xf numFmtId="0" fontId="59" fillId="3" borderId="86" xfId="0" quotePrefix="1" applyFont="1" applyFill="1" applyBorder="1" applyAlignment="1">
      <alignment horizontal="center" vertical="center"/>
    </xf>
    <xf numFmtId="49" fontId="59" fillId="3" borderId="46" xfId="0" quotePrefix="1" applyNumberFormat="1" applyFont="1" applyFill="1" applyBorder="1" applyAlignment="1">
      <alignment horizontal="center" vertical="center"/>
    </xf>
    <xf numFmtId="0" fontId="89" fillId="3" borderId="85" xfId="0" quotePrefix="1" applyFont="1" applyFill="1" applyBorder="1" applyAlignment="1">
      <alignment horizontal="center" vertical="center"/>
    </xf>
    <xf numFmtId="0" fontId="89" fillId="3" borderId="86" xfId="0" quotePrefix="1" applyFont="1" applyFill="1" applyBorder="1" applyAlignment="1">
      <alignment horizontal="center" vertical="center"/>
    </xf>
    <xf numFmtId="49" fontId="89" fillId="3" borderId="46" xfId="0" quotePrefix="1" applyNumberFormat="1" applyFont="1" applyFill="1" applyBorder="1" applyAlignment="1">
      <alignment horizontal="center" vertical="center"/>
    </xf>
    <xf numFmtId="0" fontId="91" fillId="19" borderId="36" xfId="0" applyFont="1" applyFill="1" applyBorder="1"/>
    <xf numFmtId="0" fontId="91" fillId="19" borderId="37" xfId="0" applyFont="1" applyFill="1" applyBorder="1" applyAlignment="1">
      <alignment horizontal="center"/>
    </xf>
    <xf numFmtId="49" fontId="91" fillId="19" borderId="37" xfId="0" applyNumberFormat="1" applyFont="1" applyFill="1" applyBorder="1" applyAlignment="1">
      <alignment horizontal="center"/>
    </xf>
    <xf numFmtId="0" fontId="2" fillId="19" borderId="37" xfId="0" applyFont="1" applyFill="1" applyBorder="1" applyAlignment="1">
      <alignment horizontal="center"/>
    </xf>
    <xf numFmtId="0" fontId="2" fillId="19" borderId="37" xfId="0" applyFont="1" applyFill="1" applyBorder="1" applyAlignment="1">
      <alignment horizontal="left"/>
    </xf>
    <xf numFmtId="0" fontId="2" fillId="19" borderId="38" xfId="0" applyFont="1" applyFill="1" applyBorder="1"/>
    <xf numFmtId="0" fontId="91" fillId="19" borderId="39" xfId="0" applyFont="1" applyFill="1" applyBorder="1"/>
    <xf numFmtId="0" fontId="91" fillId="19" borderId="0" xfId="0" applyFont="1" applyFill="1" applyBorder="1" applyAlignment="1">
      <alignment horizontal="center"/>
    </xf>
    <xf numFmtId="49" fontId="91" fillId="19" borderId="0" xfId="0" applyNumberFormat="1" applyFont="1" applyFill="1" applyBorder="1" applyAlignment="1">
      <alignment horizontal="center"/>
    </xf>
    <xf numFmtId="0" fontId="2" fillId="19" borderId="0" xfId="0" applyFont="1" applyFill="1" applyBorder="1" applyAlignment="1">
      <alignment horizontal="left"/>
    </xf>
    <xf numFmtId="0" fontId="2" fillId="19" borderId="40" xfId="0" applyFont="1" applyFill="1" applyBorder="1"/>
    <xf numFmtId="0" fontId="2" fillId="19" borderId="40" xfId="0" applyFont="1" applyFill="1" applyBorder="1" applyAlignment="1">
      <alignment horizontal="center"/>
    </xf>
    <xf numFmtId="0" fontId="91" fillId="19" borderId="41" xfId="0" applyFont="1" applyFill="1" applyBorder="1"/>
    <xf numFmtId="0" fontId="91" fillId="19" borderId="42" xfId="0" applyFont="1" applyFill="1" applyBorder="1" applyAlignment="1">
      <alignment horizontal="center"/>
    </xf>
    <xf numFmtId="49" fontId="91" fillId="19" borderId="42" xfId="0" applyNumberFormat="1" applyFont="1" applyFill="1" applyBorder="1" applyAlignment="1">
      <alignment horizontal="center"/>
    </xf>
    <xf numFmtId="0" fontId="2" fillId="19" borderId="42" xfId="0" applyFont="1" applyFill="1" applyBorder="1" applyAlignment="1">
      <alignment horizontal="center"/>
    </xf>
    <xf numFmtId="0" fontId="2" fillId="19" borderId="43" xfId="0" applyFont="1" applyFill="1" applyBorder="1" applyAlignment="1">
      <alignment horizontal="center"/>
    </xf>
    <xf numFmtId="164" fontId="34" fillId="22" borderId="84" xfId="0" applyNumberFormat="1" applyFont="1" applyFill="1" applyBorder="1"/>
    <xf numFmtId="0" fontId="2" fillId="22" borderId="0" xfId="0" applyFont="1" applyFill="1" applyAlignment="1">
      <alignment vertical="center"/>
    </xf>
    <xf numFmtId="0" fontId="90" fillId="19" borderId="44" xfId="0" applyFont="1" applyFill="1" applyBorder="1" applyAlignment="1">
      <alignment vertical="center"/>
    </xf>
    <xf numFmtId="0" fontId="90" fillId="19" borderId="45" xfId="0" applyFont="1" applyFill="1" applyBorder="1" applyAlignment="1">
      <alignment horizontal="center" vertical="center"/>
    </xf>
    <xf numFmtId="0" fontId="34" fillId="19" borderId="45" xfId="0" applyFont="1" applyFill="1" applyBorder="1" applyAlignment="1">
      <alignment horizontal="center" vertical="center"/>
    </xf>
    <xf numFmtId="0" fontId="34" fillId="19" borderId="46" xfId="0" applyFont="1" applyFill="1" applyBorder="1" applyAlignment="1">
      <alignment horizontal="center" vertical="center"/>
    </xf>
    <xf numFmtId="0" fontId="2" fillId="19" borderId="0" xfId="0" applyFont="1" applyFill="1" applyBorder="1" applyAlignment="1">
      <alignment vertical="center"/>
    </xf>
    <xf numFmtId="0" fontId="20" fillId="0" borderId="40" xfId="0" applyFont="1" applyBorder="1"/>
    <xf numFmtId="0" fontId="0" fillId="22" borderId="0" xfId="0" applyFill="1" applyAlignment="1">
      <alignment horizontal="left"/>
    </xf>
    <xf numFmtId="0" fontId="2" fillId="22" borderId="0" xfId="0" applyFont="1" applyFill="1" applyAlignment="1">
      <alignment horizontal="left"/>
    </xf>
    <xf numFmtId="0" fontId="0" fillId="19" borderId="0" xfId="0" applyFill="1" applyBorder="1" applyAlignment="1">
      <alignment horizontal="left"/>
    </xf>
    <xf numFmtId="0" fontId="77" fillId="0" borderId="39" xfId="0" applyFont="1" applyBorder="1" applyAlignment="1">
      <alignment horizontal="right" vertical="top" indent="1"/>
    </xf>
    <xf numFmtId="0" fontId="77" fillId="0" borderId="41" xfId="0" applyFont="1" applyBorder="1" applyAlignment="1">
      <alignment horizontal="right" vertical="top" indent="1"/>
    </xf>
    <xf numFmtId="0" fontId="9" fillId="0" borderId="0" xfId="0" applyFont="1" applyAlignment="1">
      <alignment horizontal="right"/>
    </xf>
    <xf numFmtId="0" fontId="86" fillId="0" borderId="0" xfId="0" applyFont="1" applyAlignment="1">
      <alignment horizontal="left" vertical="top" wrapText="1"/>
    </xf>
    <xf numFmtId="0" fontId="20" fillId="33" borderId="36" xfId="0" applyFont="1" applyFill="1" applyBorder="1" applyAlignment="1">
      <alignment horizontal="center" wrapText="1"/>
    </xf>
    <xf numFmtId="0" fontId="20" fillId="33" borderId="37" xfId="0" applyFont="1" applyFill="1" applyBorder="1" applyAlignment="1">
      <alignment horizontal="center" wrapText="1"/>
    </xf>
    <xf numFmtId="0" fontId="20" fillId="33" borderId="37" xfId="0" applyFont="1" applyFill="1" applyBorder="1" applyAlignment="1">
      <alignment wrapText="1"/>
    </xf>
    <xf numFmtId="170" fontId="20" fillId="33" borderId="37" xfId="0" applyNumberFormat="1" applyFont="1" applyFill="1" applyBorder="1" applyAlignment="1">
      <alignment horizontal="center" wrapText="1"/>
    </xf>
    <xf numFmtId="3" fontId="20" fillId="33" borderId="37" xfId="0" applyNumberFormat="1" applyFont="1" applyFill="1" applyBorder="1" applyAlignment="1">
      <alignment wrapText="1"/>
    </xf>
    <xf numFmtId="164" fontId="20" fillId="33" borderId="37" xfId="1" applyNumberFormat="1" applyFont="1" applyFill="1" applyBorder="1" applyAlignment="1">
      <alignment horizontal="center" wrapText="1"/>
    </xf>
    <xf numFmtId="43" fontId="20" fillId="33" borderId="37" xfId="0" applyNumberFormat="1" applyFont="1" applyFill="1" applyBorder="1" applyAlignment="1">
      <alignment horizontal="center" wrapText="1"/>
    </xf>
    <xf numFmtId="9" fontId="20" fillId="33" borderId="37" xfId="2" applyFont="1" applyFill="1" applyBorder="1" applyAlignment="1">
      <alignment horizontal="center" wrapText="1"/>
    </xf>
    <xf numFmtId="0" fontId="20" fillId="33" borderId="64" xfId="0" applyFont="1" applyFill="1" applyBorder="1" applyAlignment="1">
      <alignment horizontal="center" wrapText="1"/>
    </xf>
    <xf numFmtId="0" fontId="22" fillId="33" borderId="66"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59" fillId="33" borderId="1" xfId="0" applyFont="1" applyFill="1" applyBorder="1" applyAlignment="1">
      <alignment horizontal="center" vertical="center" wrapText="1"/>
    </xf>
    <xf numFmtId="170" fontId="22" fillId="33" borderId="1" xfId="0" applyNumberFormat="1" applyFont="1" applyFill="1" applyBorder="1" applyAlignment="1">
      <alignment horizontal="center" vertical="center" wrapText="1"/>
    </xf>
    <xf numFmtId="3" fontId="22" fillId="33" borderId="1" xfId="0" applyNumberFormat="1" applyFont="1" applyFill="1" applyBorder="1" applyAlignment="1">
      <alignment horizontal="center" vertical="center" wrapText="1"/>
    </xf>
    <xf numFmtId="9" fontId="22" fillId="33" borderId="1" xfId="2"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56" fillId="34" borderId="65" xfId="0" applyFont="1" applyFill="1" applyBorder="1" applyAlignment="1">
      <alignment horizontal="center" wrapText="1"/>
    </xf>
    <xf numFmtId="0" fontId="56" fillId="34" borderId="37" xfId="0" applyFont="1" applyFill="1" applyBorder="1" applyAlignment="1">
      <alignment horizontal="center" wrapText="1"/>
    </xf>
    <xf numFmtId="0" fontId="59" fillId="34" borderId="64" xfId="0" applyFont="1" applyFill="1" applyBorder="1" applyAlignment="1">
      <alignment horizontal="center" wrapText="1"/>
    </xf>
    <xf numFmtId="0" fontId="59" fillId="34" borderId="31" xfId="0" applyFont="1" applyFill="1" applyBorder="1" applyAlignment="1">
      <alignment horizontal="center"/>
    </xf>
    <xf numFmtId="0" fontId="59" fillId="34" borderId="1" xfId="0" applyFont="1" applyFill="1" applyBorder="1" applyAlignment="1">
      <alignment horizontal="center"/>
    </xf>
    <xf numFmtId="0" fontId="59" fillId="34" borderId="32" xfId="0" applyFont="1" applyFill="1" applyBorder="1" applyAlignment="1">
      <alignment horizontal="center"/>
    </xf>
    <xf numFmtId="0" fontId="66" fillId="31" borderId="0" xfId="0" applyFont="1" applyFill="1" applyBorder="1" applyAlignment="1">
      <alignment horizontal="left" vertical="center"/>
    </xf>
    <xf numFmtId="0" fontId="25" fillId="31" borderId="0" xfId="0" applyFont="1" applyFill="1" applyBorder="1" applyAlignment="1">
      <alignment horizontal="center" vertical="center"/>
    </xf>
    <xf numFmtId="0" fontId="25" fillId="31" borderId="0" xfId="0" applyFont="1" applyFill="1" applyBorder="1" applyAlignment="1">
      <alignment vertical="center"/>
    </xf>
    <xf numFmtId="0" fontId="79" fillId="31" borderId="44" xfId="3" applyFont="1" applyFill="1" applyBorder="1" applyAlignment="1"/>
    <xf numFmtId="0" fontId="36" fillId="31" borderId="0" xfId="0" applyFont="1" applyFill="1" applyBorder="1" applyAlignment="1">
      <alignment horizontal="left" indent="1"/>
    </xf>
    <xf numFmtId="0" fontId="20" fillId="31" borderId="0" xfId="0" applyFont="1" applyFill="1" applyBorder="1" applyAlignment="1">
      <alignment horizontal="center"/>
    </xf>
    <xf numFmtId="0" fontId="42" fillId="31" borderId="0" xfId="3" applyFont="1" applyFill="1" applyBorder="1" applyAlignment="1"/>
    <xf numFmtId="0" fontId="79" fillId="31" borderId="0" xfId="3" applyFont="1" applyFill="1" applyBorder="1" applyAlignment="1"/>
    <xf numFmtId="0" fontId="80" fillId="31" borderId="0" xfId="3" applyFont="1" applyFill="1"/>
    <xf numFmtId="49" fontId="38" fillId="19" borderId="0" xfId="3" applyNumberFormat="1" applyFont="1" applyFill="1" applyBorder="1" applyAlignment="1">
      <alignment vertical="center"/>
    </xf>
    <xf numFmtId="0" fontId="38" fillId="0" borderId="0" xfId="3" applyFont="1" applyBorder="1" applyAlignment="1">
      <alignment vertical="center"/>
    </xf>
    <xf numFmtId="164" fontId="39" fillId="19" borderId="0" xfId="4" applyNumberFormat="1" applyFont="1" applyFill="1" applyBorder="1" applyAlignment="1">
      <alignment vertical="center"/>
    </xf>
    <xf numFmtId="164" fontId="39" fillId="19" borderId="0" xfId="4" applyNumberFormat="1" applyFont="1" applyFill="1" applyBorder="1" applyAlignment="1">
      <alignment horizontal="center" vertical="center"/>
    </xf>
    <xf numFmtId="0" fontId="35" fillId="19" borderId="30" xfId="3" applyFont="1" applyFill="1" applyBorder="1" applyAlignment="1">
      <alignment vertical="center"/>
    </xf>
    <xf numFmtId="0" fontId="82" fillId="19" borderId="39" xfId="3" applyFont="1" applyFill="1" applyBorder="1" applyAlignment="1">
      <alignment vertical="top" wrapText="1"/>
    </xf>
    <xf numFmtId="0" fontId="82" fillId="19" borderId="41" xfId="3" applyFont="1" applyFill="1" applyBorder="1" applyAlignment="1">
      <alignment vertical="top" wrapText="1"/>
    </xf>
    <xf numFmtId="0" fontId="82" fillId="19" borderId="39" xfId="3" applyFont="1" applyFill="1" applyBorder="1" applyAlignment="1">
      <alignment horizontal="right" vertical="top" wrapText="1" indent="1"/>
    </xf>
    <xf numFmtId="0" fontId="80" fillId="19" borderId="39" xfId="3" applyFont="1" applyFill="1" applyBorder="1" applyAlignment="1">
      <alignment horizontal="right" vertical="top" wrapText="1" indent="1"/>
    </xf>
    <xf numFmtId="0" fontId="73" fillId="35" borderId="0" xfId="0" applyFont="1" applyFill="1"/>
    <xf numFmtId="0" fontId="75" fillId="19" borderId="80" xfId="13" applyFont="1" applyFill="1" applyBorder="1" applyAlignment="1">
      <alignment horizontal="left" vertical="center" wrapText="1" indent="1"/>
    </xf>
    <xf numFmtId="0" fontId="71" fillId="19" borderId="81" xfId="13" applyFont="1" applyFill="1" applyBorder="1" applyAlignment="1">
      <alignment horizontal="center" vertical="center" wrapText="1"/>
    </xf>
    <xf numFmtId="173" fontId="92" fillId="36" borderId="87" xfId="1" applyNumberFormat="1" applyFont="1" applyFill="1" applyBorder="1" applyAlignment="1">
      <alignment horizontal="center"/>
    </xf>
    <xf numFmtId="164" fontId="92" fillId="36" borderId="87" xfId="1" applyNumberFormat="1" applyFont="1" applyFill="1" applyBorder="1" applyAlignment="1">
      <alignment horizontal="center"/>
    </xf>
    <xf numFmtId="164" fontId="92" fillId="19" borderId="87" xfId="1" applyNumberFormat="1" applyFont="1" applyFill="1" applyBorder="1" applyAlignment="1">
      <alignment horizontal="center"/>
    </xf>
    <xf numFmtId="164" fontId="92" fillId="36" borderId="88" xfId="1" applyNumberFormat="1" applyFont="1" applyFill="1" applyBorder="1" applyAlignment="1">
      <alignment horizontal="center"/>
    </xf>
    <xf numFmtId="164" fontId="93" fillId="19" borderId="87" xfId="1" applyNumberFormat="1" applyFont="1" applyFill="1" applyBorder="1" applyAlignment="1">
      <alignment horizontal="center"/>
    </xf>
    <xf numFmtId="0" fontId="22" fillId="10" borderId="0" xfId="0" applyFont="1" applyFill="1" applyBorder="1"/>
    <xf numFmtId="0" fontId="28" fillId="10" borderId="0" xfId="0" applyFont="1" applyFill="1" applyBorder="1"/>
    <xf numFmtId="171" fontId="93" fillId="19" borderId="87" xfId="2" applyNumberFormat="1" applyFont="1" applyFill="1" applyBorder="1" applyAlignment="1">
      <alignment horizontal="center"/>
    </xf>
    <xf numFmtId="0" fontId="66" fillId="19" borderId="0" xfId="0" applyFont="1" applyFill="1" applyBorder="1" applyAlignment="1">
      <alignment horizontal="left" vertical="center"/>
    </xf>
    <xf numFmtId="0" fontId="25" fillId="19" borderId="0" xfId="0" applyFont="1" applyFill="1" applyBorder="1" applyAlignment="1">
      <alignment horizontal="center" vertical="center"/>
    </xf>
    <xf numFmtId="0" fontId="25" fillId="19" borderId="0" xfId="0" applyFont="1" applyFill="1" applyBorder="1" applyAlignment="1">
      <alignment vertical="center"/>
    </xf>
    <xf numFmtId="0" fontId="20" fillId="19" borderId="0" xfId="0" applyFont="1" applyFill="1" applyBorder="1"/>
    <xf numFmtId="0" fontId="20" fillId="19" borderId="0" xfId="0" applyFont="1" applyFill="1" applyBorder="1" applyAlignment="1">
      <alignment horizontal="center"/>
    </xf>
    <xf numFmtId="3" fontId="20" fillId="19" borderId="0" xfId="0" applyNumberFormat="1" applyFont="1" applyFill="1" applyBorder="1"/>
    <xf numFmtId="9" fontId="20" fillId="19" borderId="0" xfId="2" applyFont="1" applyFill="1" applyBorder="1" applyAlignment="1">
      <alignment horizontal="center"/>
    </xf>
    <xf numFmtId="170" fontId="20" fillId="19" borderId="0" xfId="0" applyNumberFormat="1" applyFont="1" applyFill="1" applyBorder="1" applyAlignment="1">
      <alignment horizontal="center"/>
    </xf>
    <xf numFmtId="0" fontId="77" fillId="19" borderId="0" xfId="0" applyFont="1" applyFill="1" applyBorder="1" applyAlignment="1">
      <alignment horizontal="center" vertical="top"/>
    </xf>
    <xf numFmtId="0" fontId="33" fillId="19" borderId="0" xfId="3" applyFont="1" applyFill="1" applyBorder="1" applyAlignment="1">
      <alignment horizontal="center" vertical="center" wrapText="1"/>
    </xf>
    <xf numFmtId="0" fontId="20" fillId="38" borderId="1" xfId="0" applyFont="1" applyFill="1" applyBorder="1" applyAlignment="1">
      <alignment horizontal="center" vertical="center"/>
    </xf>
    <xf numFmtId="0" fontId="21" fillId="38" borderId="1" xfId="0" applyFont="1" applyFill="1" applyBorder="1" applyAlignment="1">
      <alignment horizontal="left" vertical="center" indent="1"/>
    </xf>
    <xf numFmtId="0" fontId="20" fillId="38" borderId="1" xfId="0" applyFont="1" applyFill="1" applyBorder="1" applyAlignment="1">
      <alignment vertical="center"/>
    </xf>
    <xf numFmtId="170" fontId="20" fillId="38" borderId="1" xfId="0" applyNumberFormat="1" applyFont="1" applyFill="1" applyBorder="1" applyAlignment="1">
      <alignment horizontal="center" vertical="center"/>
    </xf>
    <xf numFmtId="0" fontId="20" fillId="38" borderId="0" xfId="0" applyFont="1" applyFill="1"/>
    <xf numFmtId="164" fontId="92" fillId="19" borderId="89" xfId="1" applyNumberFormat="1" applyFont="1" applyFill="1" applyBorder="1" applyAlignment="1">
      <alignment horizontal="center"/>
    </xf>
    <xf numFmtId="164" fontId="92" fillId="19" borderId="90" xfId="1" applyNumberFormat="1" applyFont="1" applyFill="1" applyBorder="1" applyAlignment="1">
      <alignment horizontal="center"/>
    </xf>
    <xf numFmtId="164" fontId="92" fillId="19" borderId="91" xfId="1" applyNumberFormat="1" applyFont="1" applyFill="1" applyBorder="1" applyAlignment="1">
      <alignment horizontal="center"/>
    </xf>
    <xf numFmtId="164" fontId="92" fillId="19" borderId="92" xfId="1" applyNumberFormat="1" applyFont="1" applyFill="1" applyBorder="1" applyAlignment="1">
      <alignment horizontal="center"/>
    </xf>
    <xf numFmtId="164" fontId="92" fillId="19" borderId="93" xfId="1" applyNumberFormat="1" applyFont="1" applyFill="1" applyBorder="1" applyAlignment="1">
      <alignment horizontal="center"/>
    </xf>
    <xf numFmtId="0" fontId="21" fillId="37" borderId="42" xfId="3" applyFont="1" applyFill="1" applyBorder="1" applyAlignment="1">
      <alignment vertical="center"/>
    </xf>
    <xf numFmtId="0" fontId="17" fillId="37" borderId="42" xfId="3" applyFont="1" applyFill="1" applyBorder="1" applyAlignment="1">
      <alignment vertical="center"/>
    </xf>
    <xf numFmtId="0" fontId="31" fillId="37" borderId="42" xfId="3" applyFont="1" applyFill="1" applyBorder="1" applyAlignment="1">
      <alignment vertical="center"/>
    </xf>
    <xf numFmtId="0" fontId="31" fillId="38" borderId="42" xfId="3" applyFont="1" applyFill="1" applyBorder="1"/>
    <xf numFmtId="0" fontId="31" fillId="38" borderId="0" xfId="3" applyFont="1" applyFill="1" applyBorder="1"/>
    <xf numFmtId="164" fontId="92" fillId="19" borderId="96" xfId="1" applyNumberFormat="1" applyFont="1" applyFill="1" applyBorder="1" applyAlignment="1">
      <alignment horizontal="center"/>
    </xf>
    <xf numFmtId="164" fontId="92" fillId="19" borderId="97" xfId="1" applyNumberFormat="1" applyFont="1" applyFill="1" applyBorder="1" applyAlignment="1">
      <alignment horizontal="center"/>
    </xf>
    <xf numFmtId="164" fontId="92" fillId="19" borderId="98" xfId="1" applyNumberFormat="1" applyFont="1" applyFill="1" applyBorder="1" applyAlignment="1">
      <alignment horizontal="center"/>
    </xf>
    <xf numFmtId="164" fontId="92" fillId="36" borderId="99" xfId="1" applyNumberFormat="1" applyFont="1" applyFill="1" applyBorder="1" applyAlignment="1">
      <alignment horizontal="center"/>
    </xf>
    <xf numFmtId="164" fontId="92" fillId="36" borderId="100" xfId="1" applyNumberFormat="1" applyFont="1" applyFill="1" applyBorder="1" applyAlignment="1">
      <alignment horizontal="center"/>
    </xf>
    <xf numFmtId="164" fontId="92" fillId="36" borderId="101" xfId="1" applyNumberFormat="1" applyFont="1" applyFill="1" applyBorder="1" applyAlignment="1">
      <alignment horizontal="center"/>
    </xf>
    <xf numFmtId="0" fontId="17" fillId="38" borderId="42" xfId="3" applyFont="1" applyFill="1" applyBorder="1"/>
    <xf numFmtId="0" fontId="13" fillId="38" borderId="1" xfId="0" applyFont="1" applyFill="1" applyBorder="1" applyAlignment="1">
      <alignment vertical="center"/>
    </xf>
    <xf numFmtId="0" fontId="14" fillId="38" borderId="1" xfId="0" applyFont="1" applyFill="1" applyBorder="1" applyAlignment="1">
      <alignment horizontal="right" vertical="center" indent="1"/>
    </xf>
    <xf numFmtId="0" fontId="14" fillId="38" borderId="1" xfId="0" applyFont="1" applyFill="1" applyBorder="1" applyAlignment="1">
      <alignment horizontal="center" vertical="center"/>
    </xf>
    <xf numFmtId="0" fontId="14" fillId="38" borderId="1" xfId="0" applyFont="1" applyFill="1" applyBorder="1" applyAlignment="1">
      <alignment vertical="center"/>
    </xf>
    <xf numFmtId="0" fontId="15" fillId="38" borderId="1" xfId="0" applyFont="1" applyFill="1" applyBorder="1" applyAlignment="1">
      <alignment vertical="center"/>
    </xf>
    <xf numFmtId="0" fontId="71" fillId="19" borderId="75" xfId="13" applyFont="1" applyFill="1" applyBorder="1" applyAlignment="1">
      <alignment vertical="top" wrapText="1"/>
    </xf>
    <xf numFmtId="0" fontId="71" fillId="19" borderId="76" xfId="13" applyFont="1" applyFill="1" applyBorder="1" applyAlignment="1">
      <alignment vertical="top" wrapText="1"/>
    </xf>
    <xf numFmtId="0" fontId="71" fillId="19" borderId="0" xfId="13" applyFont="1" applyFill="1" applyBorder="1" applyAlignment="1">
      <alignment vertical="top" wrapText="1"/>
    </xf>
    <xf numFmtId="38" fontId="40" fillId="19" borderId="33" xfId="9" applyNumberFormat="1" applyFont="1" applyFill="1" applyBorder="1" applyAlignment="1">
      <alignment horizontal="center"/>
    </xf>
    <xf numFmtId="0" fontId="75" fillId="19" borderId="75" xfId="13" applyFont="1" applyFill="1" applyBorder="1" applyAlignment="1">
      <alignment horizontal="left" vertical="center" indent="1"/>
    </xf>
    <xf numFmtId="0" fontId="75" fillId="19" borderId="80" xfId="13" applyFont="1" applyFill="1" applyBorder="1" applyAlignment="1">
      <alignment horizontal="left" vertical="center" indent="1"/>
    </xf>
    <xf numFmtId="0" fontId="84" fillId="19" borderId="0" xfId="13" applyFont="1" applyFill="1" applyAlignment="1">
      <alignment horizontal="center" vertical="center"/>
    </xf>
    <xf numFmtId="0" fontId="84" fillId="19" borderId="81" xfId="13" applyFont="1" applyFill="1" applyBorder="1" applyAlignment="1">
      <alignment horizontal="center" vertical="center"/>
    </xf>
    <xf numFmtId="0" fontId="71" fillId="19" borderId="0" xfId="13" applyFont="1" applyFill="1" applyAlignment="1">
      <alignment horizontal="left" vertical="center" wrapText="1"/>
    </xf>
    <xf numFmtId="0" fontId="71" fillId="19" borderId="76" xfId="13" applyFont="1" applyFill="1" applyBorder="1" applyAlignment="1">
      <alignment horizontal="left" vertical="center" wrapText="1"/>
    </xf>
    <xf numFmtId="0" fontId="71" fillId="19" borderId="81" xfId="13" applyFont="1" applyFill="1" applyBorder="1" applyAlignment="1">
      <alignment horizontal="left" vertical="center" wrapText="1"/>
    </xf>
    <xf numFmtId="0" fontId="71" fillId="19" borderId="82" xfId="13" applyFont="1" applyFill="1" applyBorder="1" applyAlignment="1">
      <alignment horizontal="left" vertical="center" wrapText="1"/>
    </xf>
    <xf numFmtId="0" fontId="71" fillId="19" borderId="75" xfId="13" applyFont="1" applyFill="1" applyBorder="1" applyAlignment="1">
      <alignment horizontal="left" vertical="top" wrapText="1"/>
    </xf>
    <xf numFmtId="0" fontId="71" fillId="19" borderId="0" xfId="13" applyFont="1" applyFill="1" applyAlignment="1">
      <alignment horizontal="left" vertical="top" wrapText="1"/>
    </xf>
    <xf numFmtId="0" fontId="71" fillId="19" borderId="76" xfId="13" applyFont="1" applyFill="1" applyBorder="1" applyAlignment="1">
      <alignment horizontal="left" vertical="top" wrapText="1"/>
    </xf>
    <xf numFmtId="0" fontId="71" fillId="19" borderId="77" xfId="13" applyFont="1" applyFill="1" applyBorder="1" applyAlignment="1">
      <alignment horizontal="left" vertical="top" wrapText="1"/>
    </xf>
    <xf numFmtId="0" fontId="71" fillId="19" borderId="78" xfId="13" applyFont="1" applyFill="1" applyBorder="1" applyAlignment="1">
      <alignment horizontal="left" vertical="top" wrapText="1"/>
    </xf>
    <xf numFmtId="0" fontId="71" fillId="19" borderId="79" xfId="13" applyFont="1" applyFill="1" applyBorder="1" applyAlignment="1">
      <alignment horizontal="left" vertical="top" wrapText="1"/>
    </xf>
    <xf numFmtId="49" fontId="39" fillId="19" borderId="81" xfId="13" applyNumberFormat="1" applyFont="1" applyFill="1" applyBorder="1" applyAlignment="1">
      <alignment vertical="center" wrapText="1"/>
    </xf>
    <xf numFmtId="49" fontId="39" fillId="19" borderId="82" xfId="13" applyNumberFormat="1" applyFont="1" applyFill="1" applyBorder="1" applyAlignment="1">
      <alignment vertical="center" wrapText="1"/>
    </xf>
    <xf numFmtId="0" fontId="75" fillId="19" borderId="75" xfId="13" applyFont="1" applyFill="1" applyBorder="1" applyAlignment="1">
      <alignment horizontal="left" vertical="center" wrapText="1" indent="1"/>
    </xf>
    <xf numFmtId="0" fontId="75" fillId="19" borderId="80" xfId="13" applyFont="1" applyFill="1" applyBorder="1" applyAlignment="1">
      <alignment horizontal="left" vertical="center" wrapText="1" indent="1"/>
    </xf>
    <xf numFmtId="0" fontId="71" fillId="19" borderId="0" xfId="13" applyFont="1" applyFill="1" applyAlignment="1">
      <alignment horizontal="center" vertical="center" wrapText="1"/>
    </xf>
    <xf numFmtId="0" fontId="71" fillId="19" borderId="81" xfId="13" applyFont="1" applyFill="1" applyBorder="1" applyAlignment="1">
      <alignment horizontal="center" vertical="center" wrapText="1"/>
    </xf>
    <xf numFmtId="0" fontId="39" fillId="19" borderId="0" xfId="13" applyFont="1" applyFill="1" applyAlignment="1">
      <alignment vertical="center" wrapText="1"/>
    </xf>
    <xf numFmtId="0" fontId="71" fillId="19" borderId="0" xfId="13" applyFont="1" applyFill="1" applyAlignment="1">
      <alignment vertical="center" wrapText="1"/>
    </xf>
    <xf numFmtId="0" fontId="71" fillId="19" borderId="76" xfId="13" applyFont="1" applyFill="1" applyBorder="1" applyAlignment="1">
      <alignment vertical="center" wrapText="1"/>
    </xf>
    <xf numFmtId="0" fontId="71" fillId="19" borderId="81" xfId="13" applyFont="1" applyFill="1" applyBorder="1" applyAlignment="1">
      <alignment vertical="center" wrapText="1"/>
    </xf>
    <xf numFmtId="0" fontId="71" fillId="19" borderId="82" xfId="13" applyFont="1" applyFill="1" applyBorder="1" applyAlignment="1">
      <alignment vertical="center" wrapText="1"/>
    </xf>
    <xf numFmtId="172" fontId="92" fillId="36" borderId="94" xfId="1" applyNumberFormat="1" applyFont="1" applyFill="1" applyBorder="1" applyAlignment="1">
      <alignment horizontal="center" vertical="center"/>
    </xf>
    <xf numFmtId="172" fontId="92" fillId="36" borderId="95" xfId="1" applyNumberFormat="1" applyFont="1" applyFill="1" applyBorder="1" applyAlignment="1">
      <alignment horizontal="center" vertical="center"/>
    </xf>
    <xf numFmtId="0" fontId="76" fillId="19" borderId="0" xfId="13" applyFont="1" applyFill="1" applyAlignment="1">
      <alignment horizontal="center" vertical="center"/>
    </xf>
    <xf numFmtId="0" fontId="76" fillId="19" borderId="81" xfId="13" applyFont="1" applyFill="1" applyBorder="1" applyAlignment="1">
      <alignment horizontal="center" vertical="center"/>
    </xf>
    <xf numFmtId="0" fontId="71" fillId="19" borderId="72" xfId="13" applyFont="1" applyFill="1" applyBorder="1" applyAlignment="1">
      <alignment horizontal="left" vertical="top" wrapText="1"/>
    </xf>
    <xf numFmtId="0" fontId="71" fillId="19" borderId="73" xfId="13" applyFont="1" applyFill="1" applyBorder="1" applyAlignment="1">
      <alignment horizontal="left" vertical="top" wrapText="1"/>
    </xf>
    <xf numFmtId="0" fontId="71" fillId="19" borderId="74" xfId="13" applyFont="1" applyFill="1" applyBorder="1" applyAlignment="1">
      <alignment horizontal="left" vertical="top" wrapText="1"/>
    </xf>
    <xf numFmtId="0" fontId="71" fillId="19" borderId="0" xfId="13" applyFont="1" applyFill="1" applyBorder="1" applyAlignment="1">
      <alignment horizontal="left" vertical="top" wrapText="1"/>
    </xf>
    <xf numFmtId="0" fontId="95" fillId="19" borderId="75" xfId="12" applyFont="1" applyFill="1" applyBorder="1" applyAlignment="1">
      <alignment horizontal="left" vertical="top" wrapText="1"/>
    </xf>
    <xf numFmtId="0" fontId="95" fillId="19" borderId="0" xfId="12" applyFont="1" applyFill="1" applyBorder="1" applyAlignment="1">
      <alignment horizontal="left" vertical="top" wrapText="1"/>
    </xf>
    <xf numFmtId="0" fontId="95" fillId="19" borderId="76" xfId="12" applyFont="1" applyFill="1" applyBorder="1" applyAlignment="1">
      <alignment horizontal="left" vertical="top" wrapText="1"/>
    </xf>
    <xf numFmtId="164" fontId="92" fillId="19" borderId="94" xfId="1" applyNumberFormat="1" applyFont="1" applyFill="1" applyBorder="1" applyAlignment="1">
      <alignment horizontal="center" vertical="center"/>
    </xf>
    <xf numFmtId="164" fontId="92" fillId="19" borderId="95" xfId="1" applyNumberFormat="1" applyFont="1" applyFill="1" applyBorder="1" applyAlignment="1">
      <alignment horizontal="center" vertical="center"/>
    </xf>
    <xf numFmtId="38" fontId="40" fillId="19" borderId="33" xfId="9" applyNumberFormat="1" applyFont="1" applyFill="1" applyBorder="1" applyAlignment="1">
      <alignment horizontal="center" vertical="center"/>
    </xf>
    <xf numFmtId="0" fontId="40" fillId="19" borderId="33" xfId="9" applyFont="1" applyFill="1" applyBorder="1" applyAlignment="1">
      <alignment vertical="center"/>
    </xf>
    <xf numFmtId="0" fontId="33" fillId="20" borderId="49" xfId="3" applyFont="1" applyFill="1" applyBorder="1" applyAlignment="1">
      <alignment horizontal="center"/>
    </xf>
    <xf numFmtId="0" fontId="60" fillId="19" borderId="33" xfId="9" applyFont="1" applyFill="1" applyBorder="1" applyAlignment="1">
      <alignment horizontal="left" vertical="center" wrapText="1" indent="1"/>
    </xf>
    <xf numFmtId="0" fontId="60" fillId="19" borderId="35" xfId="9" applyFont="1" applyFill="1" applyBorder="1" applyAlignment="1">
      <alignment horizontal="left" vertical="center" indent="1"/>
    </xf>
    <xf numFmtId="0" fontId="60" fillId="19" borderId="1" xfId="9" applyFont="1" applyFill="1" applyBorder="1" applyAlignment="1">
      <alignment horizontal="left" vertical="center" indent="1"/>
    </xf>
    <xf numFmtId="0" fontId="60" fillId="19" borderId="32" xfId="9" applyFont="1" applyFill="1" applyBorder="1" applyAlignment="1">
      <alignment horizontal="left" vertical="center" indent="1"/>
    </xf>
    <xf numFmtId="0" fontId="60" fillId="19" borderId="34" xfId="9" applyFont="1" applyFill="1" applyBorder="1" applyAlignment="1">
      <alignment horizontal="left" vertical="center" wrapText="1" indent="1"/>
    </xf>
    <xf numFmtId="0" fontId="60" fillId="19" borderId="31" xfId="9" applyFont="1" applyFill="1" applyBorder="1" applyAlignment="1">
      <alignment horizontal="left" vertical="center" indent="1"/>
    </xf>
    <xf numFmtId="49" fontId="52" fillId="0" borderId="55" xfId="0" applyNumberFormat="1" applyFont="1" applyBorder="1" applyAlignment="1">
      <alignment horizontal="center" vertical="center"/>
    </xf>
    <xf numFmtId="49" fontId="52" fillId="0" borderId="56" xfId="0" applyNumberFormat="1" applyFont="1" applyBorder="1" applyAlignment="1">
      <alignment horizontal="center" vertical="center"/>
    </xf>
    <xf numFmtId="49" fontId="42" fillId="22" borderId="0" xfId="0" applyNumberFormat="1" applyFont="1" applyFill="1" applyBorder="1" applyAlignment="1">
      <alignment horizontal="center"/>
    </xf>
    <xf numFmtId="0" fontId="33" fillId="23" borderId="49" xfId="3" applyFont="1" applyFill="1" applyBorder="1" applyAlignment="1">
      <alignment horizontal="center"/>
    </xf>
    <xf numFmtId="0" fontId="80" fillId="19" borderId="0" xfId="3" applyFont="1" applyFill="1" applyBorder="1" applyAlignment="1">
      <alignment horizontal="left" vertical="top" wrapText="1"/>
    </xf>
    <xf numFmtId="0" fontId="80" fillId="19" borderId="40" xfId="3" applyFont="1" applyFill="1" applyBorder="1" applyAlignment="1">
      <alignment horizontal="left" vertical="top" wrapText="1"/>
    </xf>
    <xf numFmtId="0" fontId="80" fillId="19" borderId="42" xfId="3" applyFont="1" applyFill="1" applyBorder="1" applyAlignment="1">
      <alignment horizontal="left" vertical="top" wrapText="1"/>
    </xf>
    <xf numFmtId="0" fontId="80" fillId="19" borderId="43" xfId="3" applyFont="1" applyFill="1" applyBorder="1" applyAlignment="1">
      <alignment horizontal="left" vertical="top" wrapText="1"/>
    </xf>
    <xf numFmtId="0" fontId="3" fillId="19" borderId="46" xfId="3" applyFont="1" applyFill="1" applyBorder="1" applyAlignment="1">
      <alignment horizontal="center" vertical="center" wrapText="1"/>
    </xf>
    <xf numFmtId="0" fontId="80" fillId="19" borderId="36" xfId="3" applyFont="1" applyFill="1" applyBorder="1" applyAlignment="1">
      <alignment horizontal="left" vertical="top" wrapText="1"/>
    </xf>
    <xf numFmtId="0" fontId="80" fillId="19" borderId="37" xfId="3" applyFont="1" applyFill="1" applyBorder="1" applyAlignment="1">
      <alignment horizontal="left" vertical="top" wrapText="1"/>
    </xf>
    <xf numFmtId="0" fontId="80" fillId="19" borderId="38" xfId="3" applyFont="1" applyFill="1" applyBorder="1" applyAlignment="1">
      <alignment horizontal="left" vertical="top" wrapText="1"/>
    </xf>
    <xf numFmtId="0" fontId="80" fillId="19" borderId="39" xfId="3" applyFont="1" applyFill="1" applyBorder="1" applyAlignment="1">
      <alignment horizontal="left" vertical="top" wrapText="1"/>
    </xf>
    <xf numFmtId="38" fontId="60" fillId="19" borderId="34" xfId="9" applyNumberFormat="1" applyFont="1" applyFill="1" applyBorder="1" applyAlignment="1">
      <alignment horizontal="left" vertical="center" indent="1"/>
    </xf>
    <xf numFmtId="38" fontId="60" fillId="19" borderId="31" xfId="9" applyNumberFormat="1" applyFont="1" applyFill="1" applyBorder="1" applyAlignment="1">
      <alignment horizontal="left" vertical="center" indent="1"/>
    </xf>
    <xf numFmtId="38" fontId="40" fillId="19" borderId="33" xfId="9" applyNumberFormat="1" applyFont="1" applyFill="1" applyBorder="1" applyAlignment="1">
      <alignment horizontal="center"/>
    </xf>
    <xf numFmtId="38" fontId="40" fillId="19" borderId="35" xfId="9" applyNumberFormat="1" applyFont="1" applyFill="1" applyBorder="1" applyAlignment="1">
      <alignment horizontal="center"/>
    </xf>
    <xf numFmtId="0" fontId="33" fillId="23" borderId="37" xfId="7" applyFont="1" applyFill="1" applyBorder="1" applyAlignment="1">
      <alignment horizontal="center" vertical="center"/>
    </xf>
    <xf numFmtId="0" fontId="80" fillId="19" borderId="41" xfId="3" applyFont="1" applyFill="1" applyBorder="1" applyAlignment="1">
      <alignment horizontal="left" vertical="top" wrapText="1"/>
    </xf>
    <xf numFmtId="0" fontId="1" fillId="0" borderId="36" xfId="3" applyFont="1" applyBorder="1" applyAlignment="1">
      <alignment horizontal="left" vertical="top" wrapText="1"/>
    </xf>
    <xf numFmtId="0" fontId="3" fillId="19" borderId="44" xfId="3" applyFont="1" applyFill="1" applyBorder="1" applyAlignment="1">
      <alignment horizontal="center"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170" fontId="20" fillId="0" borderId="0" xfId="0" applyNumberFormat="1" applyFont="1" applyBorder="1" applyAlignment="1">
      <alignment horizontal="left" vertical="top" wrapText="1"/>
    </xf>
    <xf numFmtId="170" fontId="20" fillId="0" borderId="40" xfId="0" applyNumberFormat="1" applyFont="1" applyBorder="1" applyAlignment="1">
      <alignment horizontal="left" vertical="top" wrapText="1"/>
    </xf>
    <xf numFmtId="170" fontId="20" fillId="0" borderId="42" xfId="0" applyNumberFormat="1" applyFont="1" applyBorder="1" applyAlignment="1">
      <alignment horizontal="left" vertical="top" wrapText="1"/>
    </xf>
    <xf numFmtId="170" fontId="20" fillId="0" borderId="43" xfId="0" applyNumberFormat="1" applyFont="1" applyBorder="1" applyAlignment="1">
      <alignment horizontal="left" vertical="top" wrapText="1"/>
    </xf>
    <xf numFmtId="0" fontId="3" fillId="19" borderId="0" xfId="3" applyFont="1" applyFill="1" applyBorder="1" applyAlignment="1">
      <alignment horizontal="center" vertical="center" wrapText="1"/>
    </xf>
    <xf numFmtId="0" fontId="23" fillId="8" borderId="49" xfId="0" applyFont="1" applyFill="1" applyBorder="1" applyAlignment="1">
      <alignment horizontal="center" vertical="center"/>
    </xf>
    <xf numFmtId="0" fontId="28" fillId="11" borderId="39" xfId="0" applyFont="1" applyFill="1" applyBorder="1" applyAlignment="1">
      <alignment horizontal="center"/>
    </xf>
    <xf numFmtId="0" fontId="28" fillId="11" borderId="0" xfId="0" applyFont="1" applyFill="1" applyBorder="1" applyAlignment="1">
      <alignment horizontal="center"/>
    </xf>
    <xf numFmtId="0" fontId="28" fillId="10" borderId="41" xfId="0" applyFont="1" applyFill="1" applyBorder="1" applyAlignment="1">
      <alignment horizontal="center"/>
    </xf>
    <xf numFmtId="0" fontId="28" fillId="10" borderId="42" xfId="0" applyFont="1" applyFill="1" applyBorder="1" applyAlignment="1">
      <alignment horizontal="center"/>
    </xf>
    <xf numFmtId="2" fontId="28" fillId="2" borderId="70" xfId="0" applyNumberFormat="1" applyFont="1" applyFill="1" applyBorder="1" applyAlignment="1">
      <alignment horizontal="center"/>
    </xf>
    <xf numFmtId="2" fontId="28" fillId="2" borderId="2" xfId="0" applyNumberFormat="1" applyFont="1" applyFill="1" applyBorder="1" applyAlignment="1">
      <alignment horizontal="center"/>
    </xf>
    <xf numFmtId="0" fontId="28" fillId="3" borderId="39" xfId="0" applyFont="1" applyFill="1" applyBorder="1" applyAlignment="1">
      <alignment horizontal="center"/>
    </xf>
    <xf numFmtId="0" fontId="28" fillId="3" borderId="0" xfId="0" applyFont="1" applyFill="1" applyBorder="1" applyAlignment="1">
      <alignment horizontal="center"/>
    </xf>
    <xf numFmtId="0" fontId="28" fillId="7" borderId="39" xfId="0" applyFont="1" applyFill="1" applyBorder="1" applyAlignment="1">
      <alignment horizontal="center"/>
    </xf>
    <xf numFmtId="0" fontId="28" fillId="7" borderId="0" xfId="0" applyFont="1" applyFill="1" applyBorder="1" applyAlignment="1">
      <alignment horizontal="center"/>
    </xf>
    <xf numFmtId="0" fontId="20" fillId="19" borderId="0" xfId="0" applyFont="1" applyFill="1" applyBorder="1" applyAlignment="1">
      <alignment horizontal="left" vertical="center" wrapText="1" indent="1"/>
    </xf>
    <xf numFmtId="170" fontId="20" fillId="19" borderId="0" xfId="0" applyNumberFormat="1" applyFont="1" applyFill="1" applyBorder="1" applyAlignment="1">
      <alignment horizontal="left" vertical="top" wrapText="1"/>
    </xf>
    <xf numFmtId="0" fontId="20" fillId="0" borderId="36" xfId="0" applyFont="1" applyBorder="1" applyAlignment="1">
      <alignment horizontal="left" vertical="center" wrapText="1" indent="1"/>
    </xf>
    <xf numFmtId="0" fontId="20" fillId="0" borderId="37" xfId="0" applyFont="1" applyBorder="1" applyAlignment="1">
      <alignment horizontal="left" vertical="center" wrapText="1" indent="1"/>
    </xf>
    <xf numFmtId="0" fontId="20" fillId="0" borderId="38" xfId="0" applyFont="1" applyBorder="1" applyAlignment="1">
      <alignment horizontal="left" vertical="center" wrapText="1" indent="1"/>
    </xf>
    <xf numFmtId="0" fontId="20" fillId="0" borderId="0" xfId="0" applyFont="1" applyBorder="1" applyAlignment="1">
      <alignment horizontal="left" vertical="top" wrapText="1"/>
    </xf>
    <xf numFmtId="0" fontId="20" fillId="0" borderId="40" xfId="0" applyFont="1" applyBorder="1" applyAlignment="1">
      <alignment horizontal="left" vertical="top" wrapText="1"/>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 fillId="19" borderId="36" xfId="3" applyFont="1" applyFill="1" applyBorder="1" applyAlignment="1">
      <alignment horizontal="left" vertical="top" wrapText="1"/>
    </xf>
    <xf numFmtId="0" fontId="2" fillId="19" borderId="37" xfId="3" applyFont="1" applyFill="1" applyBorder="1" applyAlignment="1">
      <alignment horizontal="left" vertical="top" wrapText="1"/>
    </xf>
    <xf numFmtId="0" fontId="2" fillId="19" borderId="38" xfId="3" applyFont="1" applyFill="1" applyBorder="1" applyAlignment="1">
      <alignment horizontal="left" vertical="top" wrapText="1"/>
    </xf>
    <xf numFmtId="0" fontId="2" fillId="19" borderId="39" xfId="3" applyFont="1" applyFill="1" applyBorder="1" applyAlignment="1">
      <alignment horizontal="left" vertical="top" wrapText="1"/>
    </xf>
    <xf numFmtId="0" fontId="2" fillId="19" borderId="0" xfId="3" applyFont="1" applyFill="1" applyBorder="1" applyAlignment="1">
      <alignment horizontal="left" vertical="top" wrapText="1"/>
    </xf>
    <xf numFmtId="0" fontId="2" fillId="19" borderId="40" xfId="3" applyFont="1" applyFill="1" applyBorder="1" applyAlignment="1">
      <alignment horizontal="left" vertical="top" wrapText="1"/>
    </xf>
    <xf numFmtId="0" fontId="1" fillId="19" borderId="39" xfId="3" applyFont="1" applyFill="1" applyBorder="1" applyAlignment="1">
      <alignment horizontal="left" vertical="top" wrapText="1"/>
    </xf>
    <xf numFmtId="0" fontId="2" fillId="19" borderId="41" xfId="3" applyFont="1" applyFill="1" applyBorder="1" applyAlignment="1">
      <alignment horizontal="left" vertical="top" wrapText="1"/>
    </xf>
    <xf numFmtId="0" fontId="2" fillId="19" borderId="42" xfId="3" applyFont="1" applyFill="1" applyBorder="1" applyAlignment="1">
      <alignment horizontal="left" vertical="top" wrapText="1"/>
    </xf>
    <xf numFmtId="0" fontId="2" fillId="19" borderId="43" xfId="3" applyFont="1" applyFill="1" applyBorder="1" applyAlignment="1">
      <alignment horizontal="left" vertical="top" wrapText="1"/>
    </xf>
    <xf numFmtId="0" fontId="10" fillId="0" borderId="0" xfId="0" applyFont="1" applyAlignment="1">
      <alignment horizontal="center"/>
    </xf>
    <xf numFmtId="0" fontId="0" fillId="22" borderId="36" xfId="0" applyFont="1" applyFill="1" applyBorder="1" applyAlignment="1">
      <alignment horizontal="left" vertical="top" wrapText="1"/>
    </xf>
    <xf numFmtId="0" fontId="0" fillId="22" borderId="37" xfId="0" applyFont="1" applyFill="1" applyBorder="1" applyAlignment="1">
      <alignment horizontal="left" vertical="top" wrapText="1"/>
    </xf>
    <xf numFmtId="0" fontId="0" fillId="22" borderId="38" xfId="0" applyFont="1" applyFill="1" applyBorder="1" applyAlignment="1">
      <alignment horizontal="left" vertical="top" wrapText="1"/>
    </xf>
    <xf numFmtId="0" fontId="0" fillId="22" borderId="41" xfId="0" applyFont="1" applyFill="1" applyBorder="1" applyAlignment="1">
      <alignment horizontal="left" vertical="top" wrapText="1"/>
    </xf>
    <xf numFmtId="0" fontId="0" fillId="22" borderId="42" xfId="0" applyFont="1" applyFill="1" applyBorder="1" applyAlignment="1">
      <alignment horizontal="left" vertical="top" wrapText="1"/>
    </xf>
    <xf numFmtId="0" fontId="0" fillId="22" borderId="43" xfId="0" applyFont="1" applyFill="1" applyBorder="1" applyAlignment="1">
      <alignment horizontal="left" vertical="top" wrapText="1"/>
    </xf>
    <xf numFmtId="0" fontId="71" fillId="39" borderId="0" xfId="13" applyFont="1" applyFill="1"/>
    <xf numFmtId="0" fontId="72" fillId="39" borderId="0" xfId="13" applyFont="1" applyFill="1"/>
    <xf numFmtId="0" fontId="70" fillId="39" borderId="0" xfId="13" applyFont="1" applyFill="1"/>
    <xf numFmtId="0" fontId="68" fillId="39" borderId="0" xfId="12" applyFill="1"/>
    <xf numFmtId="0" fontId="74" fillId="39" borderId="0" xfId="13" applyFont="1" applyFill="1"/>
    <xf numFmtId="0" fontId="71" fillId="39" borderId="0" xfId="13" applyFont="1" applyFill="1" applyAlignment="1">
      <alignment vertical="center"/>
    </xf>
    <xf numFmtId="0" fontId="8" fillId="37" borderId="1" xfId="7" applyFont="1" applyFill="1" applyBorder="1" applyAlignment="1">
      <alignment vertical="center"/>
    </xf>
    <xf numFmtId="0" fontId="96" fillId="37" borderId="1" xfId="7" applyFont="1" applyFill="1" applyBorder="1" applyAlignment="1">
      <alignment horizontal="left" vertical="center"/>
    </xf>
    <xf numFmtId="0" fontId="80" fillId="37" borderId="1" xfId="7" applyFont="1" applyFill="1" applyBorder="1" applyAlignment="1">
      <alignment vertical="center"/>
    </xf>
    <xf numFmtId="0" fontId="8" fillId="37" borderId="32" xfId="7" applyFont="1" applyFill="1" applyBorder="1" applyAlignment="1">
      <alignment vertical="center"/>
    </xf>
    <xf numFmtId="0" fontId="1" fillId="38" borderId="0" xfId="7" applyFont="1" applyFill="1"/>
    <xf numFmtId="0" fontId="73" fillId="38" borderId="42" xfId="3" applyFont="1" applyFill="1" applyBorder="1" applyAlignment="1">
      <alignment vertical="center"/>
    </xf>
    <xf numFmtId="0" fontId="1" fillId="37" borderId="1" xfId="3" applyFont="1" applyFill="1" applyBorder="1" applyAlignment="1">
      <alignment vertical="center"/>
    </xf>
    <xf numFmtId="0" fontId="96" fillId="37" borderId="1" xfId="3" applyFont="1" applyFill="1" applyBorder="1" applyAlignment="1">
      <alignment vertical="center"/>
    </xf>
    <xf numFmtId="0" fontId="80" fillId="37" borderId="1" xfId="3" applyFont="1" applyFill="1" applyBorder="1" applyAlignment="1">
      <alignment horizontal="center" vertical="center"/>
    </xf>
    <xf numFmtId="0" fontId="80" fillId="37" borderId="1" xfId="3" applyFont="1" applyFill="1" applyBorder="1" applyAlignment="1">
      <alignment vertical="center"/>
    </xf>
    <xf numFmtId="0" fontId="80" fillId="37" borderId="0" xfId="3" applyFont="1" applyFill="1" applyAlignment="1">
      <alignment vertical="center"/>
    </xf>
    <xf numFmtId="0" fontId="1" fillId="37" borderId="0" xfId="3" applyFont="1" applyFill="1" applyAlignment="1">
      <alignment vertical="center"/>
    </xf>
    <xf numFmtId="0" fontId="44" fillId="37" borderId="1" xfId="3" applyFont="1" applyFill="1" applyBorder="1" applyAlignment="1">
      <alignment vertical="center"/>
    </xf>
    <xf numFmtId="0" fontId="1" fillId="38" borderId="0" xfId="3" applyFont="1" applyFill="1"/>
    <xf numFmtId="0" fontId="80" fillId="22" borderId="0" xfId="3" applyFont="1" applyFill="1" applyAlignment="1">
      <alignment horizontal="right"/>
    </xf>
    <xf numFmtId="0" fontId="80" fillId="22" borderId="0" xfId="3" applyFont="1" applyFill="1" applyAlignment="1">
      <alignment horizontal="center"/>
    </xf>
    <xf numFmtId="0" fontId="1" fillId="0" borderId="0" xfId="3" applyFont="1"/>
    <xf numFmtId="49" fontId="97" fillId="0" borderId="9" xfId="0" applyNumberFormat="1" applyFont="1" applyBorder="1" applyAlignment="1">
      <alignment horizontal="center" vertical="center"/>
    </xf>
    <xf numFmtId="49" fontId="98" fillId="0" borderId="9" xfId="0" applyNumberFormat="1" applyFont="1" applyBorder="1" applyAlignment="1">
      <alignment horizontal="center" vertical="center"/>
    </xf>
    <xf numFmtId="0" fontId="97" fillId="22" borderId="0" xfId="3" applyFont="1" applyFill="1" applyAlignment="1"/>
    <xf numFmtId="0" fontId="97" fillId="22" borderId="0" xfId="3" applyFont="1" applyFill="1" applyAlignment="1">
      <alignment horizontal="center" vertical="center"/>
    </xf>
    <xf numFmtId="0" fontId="97" fillId="22" borderId="0" xfId="3" applyFont="1" applyFill="1" applyAlignment="1">
      <alignment horizontal="right" vertical="center"/>
    </xf>
    <xf numFmtId="0" fontId="99" fillId="22" borderId="0" xfId="3" applyFont="1" applyFill="1" applyAlignment="1">
      <alignment horizontal="left" indent="1"/>
    </xf>
    <xf numFmtId="0" fontId="1" fillId="22" borderId="0" xfId="3" applyFont="1" applyFill="1"/>
    <xf numFmtId="14" fontId="100" fillId="22" borderId="0" xfId="3" applyNumberFormat="1" applyFont="1" applyFill="1" applyAlignment="1">
      <alignment horizontal="center"/>
    </xf>
    <xf numFmtId="0" fontId="99" fillId="22" borderId="0" xfId="3" applyFont="1" applyFill="1" applyAlignment="1"/>
    <xf numFmtId="49" fontId="97" fillId="22" borderId="0" xfId="3" applyNumberFormat="1" applyFont="1" applyFill="1" applyAlignment="1">
      <alignment horizontal="right" vertical="center"/>
    </xf>
    <xf numFmtId="0" fontId="86" fillId="22" borderId="0" xfId="3" applyFont="1" applyFill="1" applyAlignment="1">
      <alignment horizontal="center"/>
    </xf>
    <xf numFmtId="0" fontId="99" fillId="22" borderId="0" xfId="3" applyFont="1" applyFill="1" applyBorder="1" applyAlignment="1"/>
    <xf numFmtId="0" fontId="101" fillId="22" borderId="0" xfId="3" applyFont="1" applyFill="1"/>
    <xf numFmtId="0" fontId="102" fillId="22" borderId="0" xfId="3" applyFont="1" applyFill="1"/>
    <xf numFmtId="0" fontId="97" fillId="22" borderId="0" xfId="3" applyFont="1" applyFill="1" applyAlignment="1">
      <alignment horizontal="center" wrapText="1"/>
    </xf>
    <xf numFmtId="38" fontId="97" fillId="22" borderId="0" xfId="3" applyNumberFormat="1" applyFont="1" applyFill="1" applyAlignment="1">
      <alignment horizontal="right" wrapText="1"/>
    </xf>
    <xf numFmtId="38" fontId="97" fillId="22" borderId="0" xfId="3" applyNumberFormat="1" applyFont="1" applyFill="1" applyAlignment="1">
      <alignment horizontal="center" wrapText="1"/>
    </xf>
    <xf numFmtId="38" fontId="97" fillId="13" borderId="3" xfId="3" applyNumberFormat="1" applyFont="1" applyFill="1" applyBorder="1" applyAlignment="1">
      <alignment horizontal="center" wrapText="1"/>
    </xf>
    <xf numFmtId="38" fontId="97" fillId="14" borderId="4" xfId="3" applyNumberFormat="1" applyFont="1" applyFill="1" applyBorder="1" applyAlignment="1">
      <alignment horizontal="center" wrapText="1"/>
    </xf>
    <xf numFmtId="38" fontId="97" fillId="14" borderId="5" xfId="3" applyNumberFormat="1" applyFont="1" applyFill="1" applyBorder="1" applyAlignment="1">
      <alignment horizontal="center" wrapText="1"/>
    </xf>
    <xf numFmtId="38" fontId="98" fillId="3" borderId="11" xfId="3" applyNumberFormat="1" applyFont="1" applyFill="1" applyBorder="1" applyAlignment="1">
      <alignment horizontal="center" wrapText="1"/>
    </xf>
    <xf numFmtId="38" fontId="98" fillId="3" borderId="12" xfId="3" applyNumberFormat="1" applyFont="1" applyFill="1" applyBorder="1" applyAlignment="1">
      <alignment horizontal="center" wrapText="1"/>
    </xf>
    <xf numFmtId="38" fontId="97" fillId="15" borderId="18" xfId="3" applyNumberFormat="1" applyFont="1" applyFill="1" applyBorder="1" applyAlignment="1">
      <alignment horizontal="center" wrapText="1"/>
    </xf>
    <xf numFmtId="0" fontId="1" fillId="16" borderId="13" xfId="3" applyFont="1" applyFill="1" applyBorder="1" applyAlignment="1">
      <alignment wrapText="1"/>
    </xf>
    <xf numFmtId="0" fontId="1" fillId="22" borderId="0" xfId="3" applyFont="1" applyFill="1" applyAlignment="1">
      <alignment wrapText="1"/>
    </xf>
    <xf numFmtId="0" fontId="1" fillId="0" borderId="0" xfId="3" applyFont="1" applyAlignment="1">
      <alignment wrapText="1"/>
    </xf>
    <xf numFmtId="0" fontId="97" fillId="22" borderId="0" xfId="3" applyFont="1" applyFill="1" applyAlignment="1">
      <alignment horizontal="center"/>
    </xf>
    <xf numFmtId="38" fontId="97" fillId="22" borderId="0" xfId="3" applyNumberFormat="1" applyFont="1" applyFill="1" applyAlignment="1">
      <alignment horizontal="right"/>
    </xf>
    <xf numFmtId="38" fontId="97" fillId="22" borderId="0" xfId="3" applyNumberFormat="1" applyFont="1" applyFill="1" applyAlignment="1">
      <alignment horizontal="center"/>
    </xf>
    <xf numFmtId="0" fontId="97" fillId="13" borderId="7" xfId="3" applyNumberFormat="1" applyFont="1" applyFill="1" applyBorder="1" applyAlignment="1">
      <alignment horizontal="center"/>
    </xf>
    <xf numFmtId="169" fontId="97" fillId="14" borderId="4" xfId="3" applyNumberFormat="1" applyFont="1" applyFill="1" applyBorder="1" applyAlignment="1">
      <alignment horizontal="center"/>
    </xf>
    <xf numFmtId="169" fontId="97" fillId="14" borderId="5" xfId="3" applyNumberFormat="1" applyFont="1" applyFill="1" applyBorder="1" applyAlignment="1">
      <alignment horizontal="center"/>
    </xf>
    <xf numFmtId="169" fontId="98" fillId="3" borderId="15" xfId="3" applyNumberFormat="1" applyFont="1" applyFill="1" applyBorder="1" applyAlignment="1">
      <alignment horizontal="center"/>
    </xf>
    <xf numFmtId="169" fontId="98" fillId="3" borderId="16" xfId="3" applyNumberFormat="1" applyFont="1" applyFill="1" applyBorder="1" applyAlignment="1">
      <alignment horizontal="center"/>
    </xf>
    <xf numFmtId="49" fontId="98" fillId="3" borderId="19" xfId="3" applyNumberFormat="1" applyFont="1" applyFill="1" applyBorder="1" applyAlignment="1">
      <alignment horizontal="center"/>
    </xf>
    <xf numFmtId="49" fontId="103" fillId="15" borderId="19" xfId="3" applyNumberFormat="1" applyFont="1" applyFill="1" applyBorder="1" applyAlignment="1">
      <alignment horizontal="center"/>
    </xf>
    <xf numFmtId="38" fontId="97" fillId="16" borderId="17" xfId="3" applyNumberFormat="1" applyFont="1" applyFill="1" applyBorder="1" applyAlignment="1">
      <alignment horizontal="center" wrapText="1"/>
    </xf>
    <xf numFmtId="0" fontId="104" fillId="22" borderId="0" xfId="3" applyFont="1" applyFill="1"/>
    <xf numFmtId="38" fontId="104" fillId="22" borderId="0" xfId="3" applyNumberFormat="1" applyFont="1" applyFill="1" applyAlignment="1">
      <alignment horizontal="right"/>
    </xf>
    <xf numFmtId="38" fontId="104" fillId="22" borderId="0" xfId="3" applyNumberFormat="1" applyFont="1" applyFill="1" applyAlignment="1">
      <alignment horizontal="center"/>
    </xf>
    <xf numFmtId="38" fontId="104" fillId="22" borderId="0" xfId="3" applyNumberFormat="1" applyFont="1" applyFill="1"/>
    <xf numFmtId="38" fontId="105" fillId="22" borderId="0" xfId="3" applyNumberFormat="1" applyFont="1" applyFill="1"/>
    <xf numFmtId="0" fontId="35" fillId="22" borderId="0" xfId="3" applyFont="1" applyFill="1"/>
    <xf numFmtId="0" fontId="35" fillId="0" borderId="0" xfId="3" applyFont="1"/>
    <xf numFmtId="0" fontId="106" fillId="22" borderId="0" xfId="3" applyFont="1" applyFill="1" applyAlignment="1">
      <alignment vertical="center"/>
    </xf>
    <xf numFmtId="0" fontId="107" fillId="0" borderId="3" xfId="3" applyFont="1" applyBorder="1" applyAlignment="1">
      <alignment horizontal="right" vertical="center" indent="1"/>
    </xf>
    <xf numFmtId="38" fontId="107" fillId="0" borderId="0" xfId="3" applyNumberFormat="1" applyFont="1" applyAlignment="1">
      <alignment horizontal="center"/>
    </xf>
    <xf numFmtId="38" fontId="80" fillId="22" borderId="0" xfId="3" applyNumberFormat="1" applyFont="1" applyFill="1" applyAlignment="1">
      <alignment horizontal="center"/>
    </xf>
    <xf numFmtId="165" fontId="103" fillId="13" borderId="23" xfId="3" applyNumberFormat="1" applyFont="1" applyFill="1" applyBorder="1"/>
    <xf numFmtId="165" fontId="69" fillId="14" borderId="20" xfId="3" applyNumberFormat="1" applyFont="1" applyFill="1" applyBorder="1"/>
    <xf numFmtId="164" fontId="1" fillId="36" borderId="87" xfId="1" applyNumberFormat="1" applyFont="1" applyFill="1" applyBorder="1" applyAlignment="1">
      <alignment horizontal="center"/>
    </xf>
    <xf numFmtId="165" fontId="103" fillId="3" borderId="12" xfId="3" applyNumberFormat="1" applyFont="1" applyFill="1" applyBorder="1"/>
    <xf numFmtId="165" fontId="103" fillId="15" borderId="12" xfId="3" applyNumberFormat="1" applyFont="1" applyFill="1" applyBorder="1"/>
    <xf numFmtId="164" fontId="69" fillId="16" borderId="13" xfId="1" applyNumberFormat="1" applyFont="1" applyFill="1" applyBorder="1"/>
    <xf numFmtId="0" fontId="108" fillId="22" borderId="0" xfId="3" applyFont="1" applyFill="1"/>
    <xf numFmtId="0" fontId="107" fillId="0" borderId="10" xfId="3" applyFont="1" applyBorder="1" applyAlignment="1">
      <alignment horizontal="right" vertical="center" indent="1"/>
    </xf>
    <xf numFmtId="165" fontId="103" fillId="13" borderId="24" xfId="3" applyNumberFormat="1" applyFont="1" applyFill="1" applyBorder="1"/>
    <xf numFmtId="165" fontId="69" fillId="14" borderId="6" xfId="3" applyNumberFormat="1" applyFont="1" applyFill="1" applyBorder="1"/>
    <xf numFmtId="165" fontId="103" fillId="3" borderId="6" xfId="3" applyNumberFormat="1" applyFont="1" applyFill="1" applyBorder="1"/>
    <xf numFmtId="165" fontId="103" fillId="15" borderId="6" xfId="3" applyNumberFormat="1" applyFont="1" applyFill="1" applyBorder="1"/>
    <xf numFmtId="164" fontId="69" fillId="16" borderId="14" xfId="1" applyNumberFormat="1" applyFont="1" applyFill="1" applyBorder="1"/>
    <xf numFmtId="165" fontId="69" fillId="14" borderId="21" xfId="3" applyNumberFormat="1" applyFont="1" applyFill="1" applyBorder="1"/>
    <xf numFmtId="164" fontId="69" fillId="17" borderId="14" xfId="1" applyNumberFormat="1" applyFont="1" applyFill="1" applyBorder="1"/>
    <xf numFmtId="164" fontId="1" fillId="19" borderId="87" xfId="1" applyNumberFormat="1" applyFont="1" applyFill="1" applyBorder="1" applyAlignment="1">
      <alignment horizontal="center"/>
    </xf>
    <xf numFmtId="0" fontId="109" fillId="22" borderId="0" xfId="3" applyFont="1" applyFill="1" applyAlignment="1">
      <alignment vertical="center"/>
    </xf>
    <xf numFmtId="0" fontId="107" fillId="0" borderId="7" xfId="3" applyFont="1" applyBorder="1" applyAlignment="1">
      <alignment horizontal="right" vertical="center" indent="1"/>
    </xf>
    <xf numFmtId="165" fontId="103" fillId="13" borderId="25" xfId="3" applyNumberFormat="1" applyFont="1" applyFill="1" applyBorder="1"/>
    <xf numFmtId="165" fontId="69" fillId="14" borderId="22" xfId="3" applyNumberFormat="1" applyFont="1" applyFill="1" applyBorder="1"/>
    <xf numFmtId="165" fontId="69" fillId="14" borderId="16" xfId="3" applyNumberFormat="1" applyFont="1" applyFill="1" applyBorder="1"/>
    <xf numFmtId="165" fontId="103" fillId="3" borderId="16" xfId="3" applyNumberFormat="1" applyFont="1" applyFill="1" applyBorder="1"/>
    <xf numFmtId="165" fontId="103" fillId="15" borderId="16" xfId="3" applyNumberFormat="1" applyFont="1" applyFill="1" applyBorder="1"/>
    <xf numFmtId="164" fontId="69" fillId="17" borderId="17" xfId="1" applyNumberFormat="1" applyFont="1" applyFill="1" applyBorder="1"/>
    <xf numFmtId="38" fontId="80" fillId="22" borderId="0" xfId="3" applyNumberFormat="1" applyFont="1" applyFill="1" applyAlignment="1">
      <alignment horizontal="right" vertical="center"/>
    </xf>
    <xf numFmtId="38" fontId="107" fillId="22" borderId="0" xfId="3" applyNumberFormat="1" applyFont="1" applyFill="1" applyAlignment="1">
      <alignment horizontal="center"/>
    </xf>
    <xf numFmtId="165" fontId="69" fillId="22" borderId="0" xfId="3" applyNumberFormat="1" applyFont="1" applyFill="1"/>
    <xf numFmtId="165" fontId="110" fillId="22" borderId="0" xfId="3" applyNumberFormat="1" applyFont="1" applyFill="1"/>
    <xf numFmtId="165" fontId="103" fillId="22" borderId="0" xfId="3" applyNumberFormat="1" applyFont="1" applyFill="1"/>
    <xf numFmtId="0" fontId="97" fillId="24" borderId="0" xfId="3" applyFont="1" applyFill="1" applyAlignment="1">
      <alignment vertical="center"/>
    </xf>
    <xf numFmtId="38" fontId="97" fillId="12" borderId="4" xfId="3" applyNumberFormat="1" applyFont="1" applyFill="1" applyBorder="1" applyAlignment="1">
      <alignment horizontal="right" vertical="center" indent="1"/>
    </xf>
    <xf numFmtId="38" fontId="98" fillId="12" borderId="0" xfId="3" applyNumberFormat="1" applyFont="1" applyFill="1" applyAlignment="1">
      <alignment horizontal="center" vertical="center"/>
    </xf>
    <xf numFmtId="38" fontId="80" fillId="22" borderId="0" xfId="3" applyNumberFormat="1" applyFont="1" applyFill="1" applyAlignment="1">
      <alignment horizontal="center" vertical="center"/>
    </xf>
    <xf numFmtId="165" fontId="103" fillId="13" borderId="26" xfId="3" applyNumberFormat="1" applyFont="1" applyFill="1" applyBorder="1" applyAlignment="1">
      <alignment vertical="center"/>
    </xf>
    <xf numFmtId="165" fontId="103" fillId="12" borderId="27" xfId="3" applyNumberFormat="1" applyFont="1" applyFill="1" applyBorder="1" applyAlignment="1">
      <alignment vertical="center"/>
    </xf>
    <xf numFmtId="165" fontId="103" fillId="21" borderId="27" xfId="3" applyNumberFormat="1" applyFont="1" applyFill="1" applyBorder="1" applyAlignment="1">
      <alignment vertical="center"/>
    </xf>
    <xf numFmtId="165" fontId="103" fillId="18" borderId="27" xfId="3" applyNumberFormat="1" applyFont="1" applyFill="1" applyBorder="1" applyAlignment="1">
      <alignment vertical="center"/>
    </xf>
    <xf numFmtId="165" fontId="103" fillId="12" borderId="28" xfId="3" applyNumberFormat="1" applyFont="1" applyFill="1" applyBorder="1" applyAlignment="1">
      <alignment vertical="center"/>
    </xf>
    <xf numFmtId="0" fontId="1" fillId="22" borderId="0" xfId="3" applyFont="1" applyFill="1" applyAlignment="1">
      <alignment vertical="center"/>
    </xf>
    <xf numFmtId="0" fontId="1" fillId="0" borderId="0" xfId="3" applyFont="1" applyAlignment="1">
      <alignment vertical="center"/>
    </xf>
    <xf numFmtId="3" fontId="80" fillId="22" borderId="0" xfId="3" applyNumberFormat="1" applyFont="1" applyFill="1"/>
    <xf numFmtId="0" fontId="97" fillId="22" borderId="0" xfId="3" applyFont="1" applyFill="1"/>
    <xf numFmtId="0" fontId="107" fillId="0" borderId="3" xfId="3" applyFont="1" applyBorder="1" applyAlignment="1">
      <alignment horizontal="right" vertical="center"/>
    </xf>
    <xf numFmtId="38" fontId="107" fillId="0" borderId="0" xfId="3" applyNumberFormat="1" applyFont="1" applyAlignment="1">
      <alignment horizontal="center" vertical="center"/>
    </xf>
    <xf numFmtId="3" fontId="103" fillId="13" borderId="11" xfId="3" applyNumberFormat="1" applyFont="1" applyFill="1" applyBorder="1" applyAlignment="1">
      <alignment vertical="center"/>
    </xf>
    <xf numFmtId="3" fontId="69" fillId="14" borderId="12" xfId="3" applyNumberFormat="1" applyFont="1" applyFill="1" applyBorder="1" applyAlignment="1">
      <alignment vertical="center"/>
    </xf>
    <xf numFmtId="164" fontId="1" fillId="36" borderId="87" xfId="1" applyNumberFormat="1" applyFont="1" applyFill="1" applyBorder="1" applyAlignment="1">
      <alignment horizontal="center" vertical="center"/>
    </xf>
    <xf numFmtId="165" fontId="103" fillId="21" borderId="12" xfId="3" applyNumberFormat="1" applyFont="1" applyFill="1" applyBorder="1" applyAlignment="1">
      <alignment vertical="center"/>
    </xf>
    <xf numFmtId="165" fontId="103" fillId="15" borderId="12" xfId="3" applyNumberFormat="1" applyFont="1" applyFill="1" applyBorder="1" applyAlignment="1">
      <alignment vertical="center"/>
    </xf>
    <xf numFmtId="165" fontId="69" fillId="17" borderId="13" xfId="3" applyNumberFormat="1" applyFont="1" applyFill="1" applyBorder="1" applyAlignment="1">
      <alignment vertical="center"/>
    </xf>
    <xf numFmtId="0" fontId="107" fillId="0" borderId="7" xfId="3" applyFont="1" applyBorder="1" applyAlignment="1">
      <alignment horizontal="right" vertical="center"/>
    </xf>
    <xf numFmtId="3" fontId="103" fillId="13" borderId="15" xfId="3" applyNumberFormat="1" applyFont="1" applyFill="1" applyBorder="1" applyAlignment="1">
      <alignment vertical="center"/>
    </xf>
    <xf numFmtId="3" fontId="69" fillId="14" borderId="16" xfId="3" applyNumberFormat="1" applyFont="1" applyFill="1" applyBorder="1" applyAlignment="1">
      <alignment vertical="center"/>
    </xf>
    <xf numFmtId="165" fontId="103" fillId="21" borderId="16" xfId="3" applyNumberFormat="1" applyFont="1" applyFill="1" applyBorder="1" applyAlignment="1">
      <alignment vertical="center"/>
    </xf>
    <xf numFmtId="165" fontId="69" fillId="15" borderId="16" xfId="3" applyNumberFormat="1" applyFont="1" applyFill="1" applyBorder="1" applyAlignment="1">
      <alignment vertical="center"/>
    </xf>
    <xf numFmtId="165" fontId="69" fillId="17" borderId="17" xfId="3" applyNumberFormat="1" applyFont="1" applyFill="1" applyBorder="1" applyAlignment="1">
      <alignment vertical="center"/>
    </xf>
    <xf numFmtId="0" fontId="110" fillId="22" borderId="0" xfId="3" applyFont="1" applyFill="1" applyAlignment="1">
      <alignment horizontal="right"/>
    </xf>
    <xf numFmtId="0" fontId="110" fillId="22" borderId="0" xfId="3" applyFont="1" applyFill="1" applyAlignment="1">
      <alignment horizontal="center"/>
    </xf>
    <xf numFmtId="0" fontId="110" fillId="22" borderId="0" xfId="3" applyFont="1" applyFill="1"/>
    <xf numFmtId="9" fontId="110" fillId="22" borderId="0" xfId="2" applyFont="1" applyFill="1"/>
    <xf numFmtId="0" fontId="110" fillId="22" borderId="0" xfId="3" applyFont="1" applyFill="1" applyAlignment="1">
      <alignment horizontal="left"/>
    </xf>
    <xf numFmtId="38" fontId="110" fillId="22" borderId="0" xfId="3" applyNumberFormat="1" applyFont="1" applyFill="1" applyAlignment="1">
      <alignment horizontal="center"/>
    </xf>
    <xf numFmtId="0" fontId="80" fillId="22" borderId="0" xfId="3" applyFont="1" applyFill="1" applyAlignment="1">
      <alignment horizontal="left"/>
    </xf>
    <xf numFmtId="9" fontId="110" fillId="22" borderId="0" xfId="2" applyFont="1" applyFill="1" applyAlignment="1">
      <alignment horizontal="left"/>
    </xf>
    <xf numFmtId="0" fontId="1" fillId="22" borderId="0" xfId="3" applyFont="1" applyFill="1" applyAlignment="1">
      <alignment horizontal="left"/>
    </xf>
    <xf numFmtId="0" fontId="1" fillId="0" borderId="0" xfId="3" applyFont="1" applyAlignment="1">
      <alignment horizontal="left"/>
    </xf>
    <xf numFmtId="0" fontId="111" fillId="22" borderId="36" xfId="3" applyFont="1" applyFill="1" applyBorder="1" applyAlignment="1">
      <alignment horizontal="right"/>
    </xf>
    <xf numFmtId="0" fontId="110" fillId="22" borderId="37" xfId="3" applyFont="1" applyFill="1" applyBorder="1" applyAlignment="1">
      <alignment horizontal="right"/>
    </xf>
    <xf numFmtId="0" fontId="110" fillId="22" borderId="38" xfId="3" applyFont="1" applyFill="1" applyBorder="1" applyAlignment="1">
      <alignment horizontal="right"/>
    </xf>
    <xf numFmtId="0" fontId="110" fillId="22" borderId="39" xfId="3" applyFont="1" applyFill="1" applyBorder="1"/>
    <xf numFmtId="0" fontId="110" fillId="22" borderId="0" xfId="3" applyFont="1" applyFill="1" applyBorder="1"/>
    <xf numFmtId="169" fontId="110" fillId="22" borderId="0" xfId="3" applyNumberFormat="1" applyFont="1" applyFill="1" applyBorder="1"/>
    <xf numFmtId="169" fontId="110" fillId="22" borderId="40" xfId="3" applyNumberFormat="1" applyFont="1" applyFill="1" applyBorder="1"/>
    <xf numFmtId="0" fontId="110" fillId="22" borderId="39" xfId="3" applyFont="1" applyFill="1" applyBorder="1" applyAlignment="1">
      <alignment horizontal="right"/>
    </xf>
    <xf numFmtId="165" fontId="110" fillId="22" borderId="0" xfId="3" applyNumberFormat="1" applyFont="1" applyFill="1" applyBorder="1"/>
    <xf numFmtId="165" fontId="110" fillId="22" borderId="40" xfId="3" applyNumberFormat="1" applyFont="1" applyFill="1" applyBorder="1"/>
    <xf numFmtId="0" fontId="110" fillId="22" borderId="41" xfId="3" applyFont="1" applyFill="1" applyBorder="1" applyAlignment="1">
      <alignment horizontal="right"/>
    </xf>
    <xf numFmtId="0" fontId="110" fillId="22" borderId="42" xfId="3" applyFont="1" applyFill="1" applyBorder="1"/>
    <xf numFmtId="165" fontId="110" fillId="22" borderId="42" xfId="3" applyNumberFormat="1" applyFont="1" applyFill="1" applyBorder="1"/>
    <xf numFmtId="165" fontId="110" fillId="22" borderId="43" xfId="3" applyNumberFormat="1" applyFont="1" applyFill="1" applyBorder="1"/>
    <xf numFmtId="0" fontId="1" fillId="22" borderId="0" xfId="3" applyFont="1" applyFill="1" applyAlignment="1">
      <alignment horizontal="right"/>
    </xf>
    <xf numFmtId="0" fontId="1" fillId="22" borderId="0" xfId="3" applyFont="1" applyFill="1" applyAlignment="1">
      <alignment horizontal="center"/>
    </xf>
    <xf numFmtId="0" fontId="1" fillId="0" borderId="0" xfId="3" applyFont="1" applyAlignment="1">
      <alignment horizontal="right"/>
    </xf>
    <xf numFmtId="0" fontId="1" fillId="0" borderId="0" xfId="3" applyFont="1" applyAlignment="1">
      <alignment horizontal="center"/>
    </xf>
    <xf numFmtId="0" fontId="111" fillId="31" borderId="0" xfId="0" applyFont="1" applyFill="1" applyBorder="1" applyAlignment="1">
      <alignment horizontal="left" vertical="center"/>
    </xf>
    <xf numFmtId="0" fontId="110" fillId="31" borderId="0" xfId="3" applyFont="1" applyFill="1" applyAlignment="1">
      <alignment horizontal="right"/>
    </xf>
    <xf numFmtId="0" fontId="80" fillId="0" borderId="36" xfId="0" applyFont="1" applyBorder="1" applyAlignment="1">
      <alignment horizontal="left" vertical="center" wrapText="1"/>
    </xf>
    <xf numFmtId="0" fontId="80" fillId="0" borderId="37" xfId="0" applyFont="1" applyBorder="1" applyAlignment="1">
      <alignment horizontal="left" vertical="center" wrapText="1"/>
    </xf>
    <xf numFmtId="0" fontId="80" fillId="0" borderId="38" xfId="0" applyFont="1" applyBorder="1" applyAlignment="1">
      <alignment horizontal="left" vertical="center" wrapText="1"/>
    </xf>
    <xf numFmtId="0" fontId="80" fillId="0" borderId="39" xfId="0" applyFont="1" applyBorder="1" applyAlignment="1">
      <alignment horizontal="center"/>
    </xf>
    <xf numFmtId="0" fontId="80" fillId="0" borderId="0" xfId="0" applyFont="1" applyBorder="1" applyAlignment="1">
      <alignment horizontal="center"/>
    </xf>
    <xf numFmtId="170" fontId="80" fillId="0" borderId="0" xfId="0" applyNumberFormat="1" applyFont="1" applyBorder="1" applyAlignment="1">
      <alignment horizontal="center"/>
    </xf>
    <xf numFmtId="0" fontId="80" fillId="0" borderId="40" xfId="0" applyFont="1" applyBorder="1"/>
    <xf numFmtId="0" fontId="82" fillId="0" borderId="39" xfId="0" applyFont="1" applyBorder="1" applyAlignment="1">
      <alignment horizontal="right" vertical="top" indent="1"/>
    </xf>
    <xf numFmtId="170" fontId="80" fillId="0" borderId="0" xfId="0" applyNumberFormat="1" applyFont="1" applyBorder="1" applyAlignment="1">
      <alignment horizontal="left" vertical="top" wrapText="1"/>
    </xf>
    <xf numFmtId="170" fontId="80" fillId="0" borderId="40" xfId="0" applyNumberFormat="1" applyFont="1" applyBorder="1" applyAlignment="1">
      <alignment horizontal="left" vertical="top" wrapText="1"/>
    </xf>
    <xf numFmtId="0" fontId="82" fillId="0" borderId="41" xfId="0" applyFont="1" applyBorder="1" applyAlignment="1">
      <alignment horizontal="right" vertical="top" indent="1"/>
    </xf>
    <xf numFmtId="170" fontId="80" fillId="0" borderId="42" xfId="0" applyNumberFormat="1" applyFont="1" applyBorder="1" applyAlignment="1">
      <alignment horizontal="left" vertical="top" wrapText="1"/>
    </xf>
    <xf numFmtId="170" fontId="80" fillId="0" borderId="43" xfId="0" applyNumberFormat="1" applyFont="1" applyBorder="1" applyAlignment="1">
      <alignment horizontal="left" vertical="top" wrapText="1"/>
    </xf>
    <xf numFmtId="0" fontId="1" fillId="19" borderId="44" xfId="3" applyFont="1" applyFill="1" applyBorder="1" applyAlignment="1">
      <alignment horizontal="center" vertical="center" wrapText="1"/>
    </xf>
    <xf numFmtId="0" fontId="1" fillId="19" borderId="46" xfId="3" applyFont="1" applyFill="1" applyBorder="1" applyAlignment="1">
      <alignment horizontal="center" vertical="center" wrapText="1"/>
    </xf>
    <xf numFmtId="164" fontId="110" fillId="22" borderId="0" xfId="1" applyNumberFormat="1" applyFont="1" applyFill="1" applyAlignment="1">
      <alignment horizontal="right"/>
    </xf>
    <xf numFmtId="0" fontId="112" fillId="38" borderId="36" xfId="3" applyFont="1" applyFill="1" applyBorder="1" applyAlignment="1">
      <alignment horizontal="right" vertical="center"/>
    </xf>
    <xf numFmtId="0" fontId="33" fillId="38" borderId="42" xfId="3" applyFont="1" applyFill="1" applyBorder="1" applyAlignment="1">
      <alignment vertical="center"/>
    </xf>
    <xf numFmtId="0" fontId="34" fillId="38" borderId="42" xfId="3" applyFont="1" applyFill="1" applyBorder="1" applyAlignment="1">
      <alignment vertical="center"/>
    </xf>
    <xf numFmtId="0" fontId="1" fillId="22" borderId="0" xfId="3" applyFont="1" applyFill="1" applyAlignment="1">
      <alignment horizontal="right" indent="1"/>
    </xf>
    <xf numFmtId="14" fontId="1" fillId="3" borderId="8" xfId="3" applyNumberFormat="1" applyFont="1" applyFill="1" applyBorder="1"/>
    <xf numFmtId="14" fontId="1" fillId="22" borderId="0" xfId="3" applyNumberFormat="1" applyFont="1" applyFill="1"/>
    <xf numFmtId="14" fontId="1" fillId="5" borderId="8" xfId="3" applyNumberFormat="1" applyFont="1" applyFill="1" applyBorder="1"/>
    <xf numFmtId="0" fontId="1" fillId="0" borderId="33" xfId="3" applyFont="1" applyBorder="1"/>
    <xf numFmtId="0" fontId="1" fillId="0" borderId="35" xfId="3" applyFont="1" applyBorder="1"/>
    <xf numFmtId="0" fontId="1" fillId="0" borderId="29" xfId="3" applyFont="1" applyBorder="1"/>
    <xf numFmtId="0" fontId="1" fillId="0" borderId="0" xfId="3" applyFont="1" applyBorder="1"/>
    <xf numFmtId="0" fontId="1" fillId="0" borderId="30" xfId="3" applyFont="1" applyBorder="1"/>
    <xf numFmtId="0" fontId="34" fillId="0" borderId="1" xfId="3" applyFont="1" applyBorder="1" applyAlignment="1">
      <alignment vertical="center"/>
    </xf>
    <xf numFmtId="0" fontId="1" fillId="0" borderId="1" xfId="3" applyFont="1" applyBorder="1" applyAlignment="1">
      <alignment vertical="center"/>
    </xf>
    <xf numFmtId="0" fontId="83" fillId="0" borderId="1" xfId="3" applyFont="1" applyBorder="1" applyAlignment="1">
      <alignment vertical="center"/>
    </xf>
    <xf numFmtId="0" fontId="1" fillId="0" borderId="32" xfId="3" applyFont="1" applyBorder="1" applyAlignment="1">
      <alignment vertical="center"/>
    </xf>
    <xf numFmtId="49" fontId="98" fillId="10" borderId="9" xfId="0" applyNumberFormat="1" applyFont="1" applyFill="1" applyBorder="1" applyAlignment="1">
      <alignment horizontal="center"/>
    </xf>
    <xf numFmtId="0" fontId="34" fillId="0" borderId="0" xfId="3" applyFont="1" applyAlignment="1">
      <alignment horizontal="left" indent="1"/>
    </xf>
    <xf numFmtId="0" fontId="34" fillId="22" borderId="0" xfId="3" applyFont="1" applyFill="1" applyAlignment="1">
      <alignment horizontal="left" indent="1"/>
    </xf>
    <xf numFmtId="49" fontId="97" fillId="0" borderId="9" xfId="0" applyNumberFormat="1" applyFont="1" applyBorder="1" applyAlignment="1">
      <alignment horizontal="center"/>
    </xf>
    <xf numFmtId="0" fontId="35" fillId="31" borderId="45" xfId="3" applyFont="1" applyFill="1" applyBorder="1"/>
    <xf numFmtId="0" fontId="35" fillId="31" borderId="46" xfId="3" applyFont="1" applyFill="1" applyBorder="1"/>
    <xf numFmtId="0" fontId="1" fillId="0" borderId="37" xfId="3" applyFont="1" applyBorder="1" applyAlignment="1">
      <alignment horizontal="left" vertical="top" wrapText="1"/>
    </xf>
    <xf numFmtId="0" fontId="1" fillId="0" borderId="38" xfId="3" applyFont="1" applyBorder="1" applyAlignment="1">
      <alignment horizontal="left" vertical="top" wrapText="1"/>
    </xf>
    <xf numFmtId="0" fontId="1" fillId="0" borderId="39" xfId="3" applyFont="1" applyBorder="1" applyAlignment="1">
      <alignment horizontal="left" vertical="top" wrapText="1"/>
    </xf>
    <xf numFmtId="0" fontId="1" fillId="0" borderId="0" xfId="3" applyFont="1" applyBorder="1" applyAlignment="1">
      <alignment horizontal="left" vertical="top" wrapText="1"/>
    </xf>
    <xf numFmtId="0" fontId="1" fillId="0" borderId="40" xfId="3" applyFont="1" applyBorder="1" applyAlignment="1">
      <alignment horizontal="left" vertical="top" wrapText="1"/>
    </xf>
    <xf numFmtId="0" fontId="1" fillId="0" borderId="41" xfId="3" applyFont="1" applyBorder="1" applyAlignment="1">
      <alignment horizontal="left" vertical="top" wrapText="1"/>
    </xf>
    <xf numFmtId="0" fontId="1" fillId="0" borderId="42" xfId="3" applyFont="1" applyBorder="1" applyAlignment="1">
      <alignment horizontal="left" vertical="top" wrapText="1"/>
    </xf>
    <xf numFmtId="0" fontId="1" fillId="0" borderId="43" xfId="3" applyFont="1" applyBorder="1" applyAlignment="1">
      <alignment horizontal="left" vertical="top" wrapText="1"/>
    </xf>
    <xf numFmtId="0" fontId="80" fillId="25" borderId="0" xfId="7" applyFont="1" applyFill="1"/>
    <xf numFmtId="0" fontId="80" fillId="25" borderId="0" xfId="7" applyFont="1" applyFill="1" applyAlignment="1">
      <alignment horizontal="left"/>
    </xf>
    <xf numFmtId="0" fontId="1" fillId="25" borderId="0" xfId="7" applyFont="1" applyFill="1"/>
    <xf numFmtId="164" fontId="80" fillId="25" borderId="0" xfId="1" applyNumberFormat="1" applyFont="1" applyFill="1"/>
    <xf numFmtId="166" fontId="39" fillId="25" borderId="0" xfId="7" applyNumberFormat="1" applyFont="1" applyFill="1"/>
    <xf numFmtId="0" fontId="80" fillId="19" borderId="36" xfId="7" applyFont="1" applyFill="1" applyBorder="1"/>
    <xf numFmtId="38" fontId="46" fillId="19" borderId="63" xfId="8" applyNumberFormat="1" applyFont="1" applyFill="1" applyBorder="1" applyAlignment="1"/>
    <xf numFmtId="0" fontId="80" fillId="19" borderId="37" xfId="7" applyFont="1" applyFill="1" applyBorder="1" applyAlignment="1">
      <alignment horizontal="left"/>
    </xf>
    <xf numFmtId="164" fontId="80" fillId="19" borderId="37" xfId="1" applyNumberFormat="1" applyFont="1" applyFill="1" applyBorder="1"/>
    <xf numFmtId="0" fontId="80" fillId="19" borderId="37" xfId="7" applyFont="1" applyFill="1" applyBorder="1"/>
    <xf numFmtId="166" fontId="39" fillId="19" borderId="37" xfId="7" applyNumberFormat="1" applyFont="1" applyFill="1" applyBorder="1"/>
    <xf numFmtId="0" fontId="1" fillId="19" borderId="37" xfId="7" applyFont="1" applyFill="1" applyBorder="1"/>
    <xf numFmtId="0" fontId="1" fillId="19" borderId="38" xfId="7" applyFont="1" applyFill="1" applyBorder="1"/>
    <xf numFmtId="0" fontId="80" fillId="19" borderId="39" xfId="7" applyFont="1" applyFill="1" applyBorder="1"/>
    <xf numFmtId="0" fontId="1" fillId="19" borderId="0" xfId="7" applyFont="1" applyFill="1" applyBorder="1"/>
    <xf numFmtId="164" fontId="80" fillId="19" borderId="0" xfId="1" applyNumberFormat="1" applyFont="1" applyFill="1" applyBorder="1"/>
    <xf numFmtId="0" fontId="80" fillId="19" borderId="0" xfId="7" applyFont="1" applyFill="1" applyBorder="1"/>
    <xf numFmtId="166" fontId="39" fillId="19" borderId="0" xfId="7" applyNumberFormat="1" applyFont="1" applyFill="1" applyBorder="1"/>
    <xf numFmtId="0" fontId="1" fillId="19" borderId="40" xfId="7" applyFont="1" applyFill="1" applyBorder="1"/>
    <xf numFmtId="0" fontId="80" fillId="19" borderId="0" xfId="7" applyFont="1" applyFill="1" applyBorder="1" applyAlignment="1">
      <alignment horizontal="left"/>
    </xf>
    <xf numFmtId="3" fontId="80" fillId="19" borderId="0" xfId="7" applyNumberFormat="1" applyFont="1" applyFill="1" applyBorder="1" applyAlignment="1">
      <alignment horizontal="left"/>
    </xf>
    <xf numFmtId="0" fontId="80" fillId="19" borderId="41" xfId="7" applyFont="1" applyFill="1" applyBorder="1"/>
    <xf numFmtId="0" fontId="80" fillId="19" borderId="42" xfId="7" applyFont="1" applyFill="1" applyBorder="1" applyAlignment="1">
      <alignment horizontal="left"/>
    </xf>
    <xf numFmtId="0" fontId="80" fillId="19" borderId="42" xfId="7" applyFont="1" applyFill="1" applyBorder="1"/>
    <xf numFmtId="0" fontId="1" fillId="19" borderId="42" xfId="7" applyFont="1" applyFill="1" applyBorder="1"/>
    <xf numFmtId="0" fontId="1" fillId="19" borderId="43" xfId="7" applyFont="1" applyFill="1" applyBorder="1"/>
    <xf numFmtId="38" fontId="80" fillId="25" borderId="0" xfId="7" applyNumberFormat="1" applyFont="1" applyFill="1" applyAlignment="1">
      <alignment horizontal="left"/>
    </xf>
    <xf numFmtId="3" fontId="80" fillId="25" borderId="0" xfId="7" applyNumberFormat="1" applyFont="1" applyFill="1" applyAlignment="1">
      <alignment horizontal="left"/>
    </xf>
    <xf numFmtId="0" fontId="8" fillId="25" borderId="0" xfId="7" applyFont="1" applyFill="1" applyAlignment="1">
      <alignment horizontal="left"/>
    </xf>
    <xf numFmtId="0" fontId="8" fillId="0" borderId="0" xfId="7" applyFont="1" applyAlignment="1">
      <alignment horizontal="left"/>
    </xf>
    <xf numFmtId="0" fontId="1" fillId="0" borderId="0" xfId="7" applyFont="1"/>
    <xf numFmtId="0" fontId="1" fillId="0" borderId="0" xfId="7" applyFont="1" applyAlignment="1">
      <alignment horizontal="left"/>
    </xf>
    <xf numFmtId="0" fontId="113" fillId="37" borderId="1" xfId="7" applyFont="1" applyFill="1" applyBorder="1" applyAlignment="1">
      <alignment vertical="center"/>
    </xf>
    <xf numFmtId="0" fontId="114" fillId="37" borderId="1" xfId="7" applyFont="1" applyFill="1" applyBorder="1" applyAlignment="1">
      <alignment horizontal="left" vertical="center"/>
    </xf>
    <xf numFmtId="0" fontId="115" fillId="37" borderId="1" xfId="7" applyFont="1" applyFill="1" applyBorder="1" applyAlignment="1">
      <alignment vertical="center"/>
    </xf>
    <xf numFmtId="0" fontId="113" fillId="37" borderId="32" xfId="7" applyFont="1" applyFill="1" applyBorder="1" applyAlignment="1">
      <alignment vertical="center"/>
    </xf>
    <xf numFmtId="0" fontId="92" fillId="38" borderId="0" xfId="7" applyFont="1" applyFill="1"/>
    <xf numFmtId="0" fontId="115" fillId="22" borderId="0" xfId="7" applyFont="1" applyFill="1"/>
    <xf numFmtId="0" fontId="115" fillId="22" borderId="0" xfId="7" applyFont="1" applyFill="1" applyAlignment="1">
      <alignment horizontal="left"/>
    </xf>
    <xf numFmtId="0" fontId="92" fillId="22" borderId="0" xfId="7" applyFont="1" applyFill="1"/>
    <xf numFmtId="0" fontId="92" fillId="19" borderId="0" xfId="7" applyFont="1" applyFill="1"/>
    <xf numFmtId="0" fontId="92" fillId="0" borderId="0" xfId="7" applyFont="1"/>
    <xf numFmtId="0" fontId="116" fillId="22" borderId="0" xfId="7" applyFont="1" applyFill="1" applyAlignment="1">
      <alignment horizontal="center"/>
    </xf>
    <xf numFmtId="0" fontId="116" fillId="22" borderId="0" xfId="7" applyFont="1" applyFill="1" applyAlignment="1">
      <alignment horizontal="center"/>
    </xf>
    <xf numFmtId="14" fontId="117" fillId="22" borderId="0" xfId="7" applyNumberFormat="1" applyFont="1" applyFill="1" applyAlignment="1">
      <alignment horizontal="center"/>
    </xf>
    <xf numFmtId="0" fontId="117" fillId="22" borderId="0" xfId="7" applyFont="1" applyFill="1"/>
    <xf numFmtId="49" fontId="118" fillId="19" borderId="9" xfId="7" applyNumberFormat="1" applyFont="1" applyFill="1" applyBorder="1" applyAlignment="1">
      <alignment horizontal="center"/>
    </xf>
    <xf numFmtId="14" fontId="119" fillId="22" borderId="0" xfId="7" applyNumberFormat="1" applyFont="1" applyFill="1" applyAlignment="1">
      <alignment horizontal="center"/>
    </xf>
    <xf numFmtId="49" fontId="120" fillId="19" borderId="55" xfId="0" applyNumberFormat="1" applyFont="1" applyFill="1" applyBorder="1" applyAlignment="1">
      <alignment horizontal="center"/>
    </xf>
    <xf numFmtId="49" fontId="120" fillId="19" borderId="56" xfId="0" applyNumberFormat="1" applyFont="1" applyFill="1" applyBorder="1" applyAlignment="1">
      <alignment horizontal="center"/>
    </xf>
    <xf numFmtId="0" fontId="119" fillId="22" borderId="0" xfId="7" applyFont="1" applyFill="1"/>
    <xf numFmtId="0" fontId="115" fillId="22" borderId="0" xfId="7" applyFont="1" applyFill="1" applyAlignment="1">
      <alignment horizontal="right" indent="1"/>
    </xf>
    <xf numFmtId="0" fontId="92" fillId="22" borderId="0" xfId="7" applyFont="1" applyFill="1" applyAlignment="1">
      <alignment horizontal="left"/>
    </xf>
    <xf numFmtId="0" fontId="121" fillId="22" borderId="0" xfId="7" applyFont="1" applyFill="1" applyAlignment="1">
      <alignment horizontal="center" vertical="center"/>
    </xf>
    <xf numFmtId="0" fontId="121" fillId="23" borderId="36" xfId="7" applyFont="1" applyFill="1" applyBorder="1" applyAlignment="1">
      <alignment horizontal="center" vertical="center"/>
    </xf>
    <xf numFmtId="0" fontId="122" fillId="23" borderId="37" xfId="7" applyFont="1" applyFill="1" applyBorder="1" applyAlignment="1">
      <alignment vertical="center"/>
    </xf>
    <xf numFmtId="0" fontId="122" fillId="23" borderId="37" xfId="7" applyFont="1" applyFill="1" applyBorder="1" applyAlignment="1">
      <alignment horizontal="center" vertical="center"/>
    </xf>
    <xf numFmtId="0" fontId="123" fillId="23" borderId="37" xfId="7" applyFont="1" applyFill="1" applyBorder="1" applyAlignment="1">
      <alignment horizontal="center" vertical="center"/>
    </xf>
    <xf numFmtId="0" fontId="93" fillId="23" borderId="38" xfId="7" applyFont="1" applyFill="1" applyBorder="1" applyAlignment="1">
      <alignment horizontal="center" vertical="center"/>
    </xf>
    <xf numFmtId="0" fontId="93" fillId="22" borderId="0" xfId="7" applyFont="1" applyFill="1" applyAlignment="1">
      <alignment horizontal="center" vertical="center"/>
    </xf>
    <xf numFmtId="0" fontId="93" fillId="19" borderId="0" xfId="7" applyFont="1" applyFill="1" applyAlignment="1">
      <alignment horizontal="center" vertical="center"/>
    </xf>
    <xf numFmtId="0" fontId="93" fillId="0" borderId="0" xfId="7" applyFont="1" applyAlignment="1">
      <alignment horizontal="center" vertical="center"/>
    </xf>
    <xf numFmtId="0" fontId="121" fillId="25" borderId="39" xfId="7" applyFont="1" applyFill="1" applyBorder="1" applyAlignment="1">
      <alignment horizontal="center" vertical="center"/>
    </xf>
    <xf numFmtId="0" fontId="122" fillId="25" borderId="0" xfId="7" applyFont="1" applyFill="1" applyBorder="1" applyAlignment="1">
      <alignment vertical="center"/>
    </xf>
    <xf numFmtId="0" fontId="122" fillId="25" borderId="0" xfId="7" applyFont="1" applyFill="1" applyBorder="1" applyAlignment="1">
      <alignment horizontal="center" vertical="center"/>
    </xf>
    <xf numFmtId="0" fontId="123" fillId="25" borderId="0" xfId="7" applyFont="1" applyFill="1" applyBorder="1" applyAlignment="1">
      <alignment horizontal="center" vertical="center"/>
    </xf>
    <xf numFmtId="0" fontId="93" fillId="25" borderId="40" xfId="7" applyFont="1" applyFill="1" applyBorder="1" applyAlignment="1">
      <alignment horizontal="center" vertical="center"/>
    </xf>
    <xf numFmtId="0" fontId="93" fillId="22" borderId="0" xfId="7" applyFont="1" applyFill="1" applyAlignment="1">
      <alignment horizontal="center"/>
    </xf>
    <xf numFmtId="0" fontId="93" fillId="25" borderId="39" xfId="7" applyFont="1" applyFill="1" applyBorder="1" applyAlignment="1">
      <alignment horizontal="center"/>
    </xf>
    <xf numFmtId="38" fontId="124" fillId="19" borderId="34" xfId="9" applyNumberFormat="1" applyFont="1" applyFill="1" applyBorder="1" applyAlignment="1">
      <alignment horizontal="left" vertical="center" indent="1"/>
    </xf>
    <xf numFmtId="38" fontId="123" fillId="19" borderId="33" xfId="9" applyNumberFormat="1" applyFont="1" applyFill="1" applyBorder="1" applyAlignment="1">
      <alignment horizontal="left"/>
    </xf>
    <xf numFmtId="49" fontId="123" fillId="19" borderId="33" xfId="9" applyNumberFormat="1" applyFont="1" applyFill="1" applyBorder="1" applyAlignment="1">
      <alignment horizontal="center"/>
    </xf>
    <xf numFmtId="49" fontId="123" fillId="19" borderId="33" xfId="9" applyNumberFormat="1" applyFont="1" applyFill="1" applyBorder="1" applyAlignment="1">
      <alignment horizontal="center" wrapText="1"/>
    </xf>
    <xf numFmtId="38" fontId="123" fillId="19" borderId="33" xfId="9" applyNumberFormat="1" applyFont="1" applyFill="1" applyBorder="1" applyAlignment="1">
      <alignment horizontal="center"/>
    </xf>
    <xf numFmtId="38" fontId="123" fillId="19" borderId="33" xfId="9" applyNumberFormat="1" applyFont="1" applyFill="1" applyBorder="1" applyAlignment="1">
      <alignment horizontal="center"/>
    </xf>
    <xf numFmtId="38" fontId="123" fillId="19" borderId="35" xfId="9" applyNumberFormat="1" applyFont="1" applyFill="1" applyBorder="1" applyAlignment="1">
      <alignment horizontal="center"/>
    </xf>
    <xf numFmtId="0" fontId="92" fillId="25" borderId="40" xfId="7" applyFont="1" applyFill="1" applyBorder="1"/>
    <xf numFmtId="0" fontId="125" fillId="31" borderId="0" xfId="3" applyFont="1" applyFill="1" applyBorder="1" applyAlignment="1"/>
    <xf numFmtId="0" fontId="115" fillId="31" borderId="0" xfId="3" applyFont="1" applyFill="1"/>
    <xf numFmtId="0" fontId="115" fillId="22" borderId="0" xfId="3" applyFont="1" applyFill="1"/>
    <xf numFmtId="0" fontId="92" fillId="22" borderId="0" xfId="3" applyFont="1" applyFill="1"/>
    <xf numFmtId="38" fontId="124" fillId="19" borderId="31" xfId="9" applyNumberFormat="1" applyFont="1" applyFill="1" applyBorder="1" applyAlignment="1">
      <alignment horizontal="left" vertical="center" indent="1"/>
    </xf>
    <xf numFmtId="38" fontId="123" fillId="19" borderId="1" xfId="9" applyNumberFormat="1" applyFont="1" applyFill="1" applyBorder="1" applyAlignment="1">
      <alignment horizontal="left"/>
    </xf>
    <xf numFmtId="0" fontId="124" fillId="19" borderId="1" xfId="9" applyFont="1" applyFill="1" applyBorder="1" applyAlignment="1">
      <alignment horizontal="center"/>
    </xf>
    <xf numFmtId="169" fontId="124" fillId="19" borderId="1" xfId="9" applyNumberFormat="1" applyFont="1" applyFill="1" applyBorder="1" applyAlignment="1">
      <alignment horizontal="center"/>
    </xf>
    <xf numFmtId="0" fontId="124" fillId="19" borderId="32" xfId="9" applyFont="1" applyFill="1" applyBorder="1" applyAlignment="1">
      <alignment horizontal="center"/>
    </xf>
    <xf numFmtId="0" fontId="115" fillId="22" borderId="0" xfId="3" applyFont="1" applyFill="1" applyAlignment="1">
      <alignment vertical="center"/>
    </xf>
    <xf numFmtId="38" fontId="116" fillId="25" borderId="0" xfId="7" applyNumberFormat="1" applyFont="1" applyFill="1" applyBorder="1" applyAlignment="1">
      <alignment horizontal="left" vertical="center" indent="1"/>
    </xf>
    <xf numFmtId="38" fontId="116" fillId="25" borderId="0" xfId="7" applyNumberFormat="1" applyFont="1" applyFill="1" applyBorder="1" applyAlignment="1">
      <alignment horizontal="left"/>
    </xf>
    <xf numFmtId="49" fontId="126" fillId="25" borderId="0" xfId="7" applyNumberFormat="1" applyFont="1" applyFill="1" applyBorder="1" applyAlignment="1">
      <alignment horizontal="center"/>
    </xf>
    <xf numFmtId="169" fontId="93" fillId="25" borderId="0" xfId="7" applyNumberFormat="1" applyFont="1" applyFill="1" applyBorder="1" applyAlignment="1">
      <alignment horizontal="center"/>
    </xf>
    <xf numFmtId="169" fontId="116" fillId="25" borderId="0" xfId="7" applyNumberFormat="1" applyFont="1" applyFill="1" applyBorder="1" applyAlignment="1">
      <alignment horizontal="center"/>
    </xf>
    <xf numFmtId="0" fontId="116" fillId="25" borderId="0" xfId="7" applyFont="1" applyFill="1" applyBorder="1" applyAlignment="1">
      <alignment horizontal="center"/>
    </xf>
    <xf numFmtId="0" fontId="115" fillId="19" borderId="36" xfId="3" applyFont="1" applyFill="1" applyBorder="1" applyAlignment="1">
      <alignment horizontal="left" vertical="top" wrapText="1"/>
    </xf>
    <xf numFmtId="0" fontId="115" fillId="19" borderId="37" xfId="3" applyFont="1" applyFill="1" applyBorder="1" applyAlignment="1">
      <alignment horizontal="left" vertical="top" wrapText="1"/>
    </xf>
    <xf numFmtId="0" fontId="115" fillId="19" borderId="38" xfId="3" applyFont="1" applyFill="1" applyBorder="1" applyAlignment="1">
      <alignment horizontal="left" vertical="top" wrapText="1"/>
    </xf>
    <xf numFmtId="0" fontId="115" fillId="25" borderId="39" xfId="7" applyFont="1" applyFill="1" applyBorder="1"/>
    <xf numFmtId="0" fontId="92" fillId="19" borderId="34" xfId="7" applyFont="1" applyFill="1" applyBorder="1" applyAlignment="1">
      <alignment horizontal="left" indent="1"/>
    </xf>
    <xf numFmtId="0" fontId="127" fillId="19" borderId="33" xfId="7" applyFont="1" applyFill="1" applyBorder="1" applyAlignment="1">
      <alignment horizontal="left" indent="1"/>
    </xf>
    <xf numFmtId="3" fontId="128" fillId="19" borderId="33" xfId="7" applyNumberFormat="1" applyFont="1" applyFill="1" applyBorder="1"/>
    <xf numFmtId="3" fontId="128" fillId="0" borderId="33" xfId="7" applyNumberFormat="1" applyFont="1" applyBorder="1"/>
    <xf numFmtId="9" fontId="92" fillId="0" borderId="35" xfId="7" applyNumberFormat="1" applyFont="1" applyBorder="1"/>
    <xf numFmtId="0" fontId="115" fillId="25" borderId="40" xfId="7" applyFont="1" applyFill="1" applyBorder="1"/>
    <xf numFmtId="0" fontId="115" fillId="19" borderId="39" xfId="3" applyFont="1" applyFill="1" applyBorder="1" applyAlignment="1">
      <alignment horizontal="left" vertical="top" wrapText="1"/>
    </xf>
    <xf numFmtId="0" fontId="115" fillId="19" borderId="0" xfId="3" applyFont="1" applyFill="1" applyBorder="1" applyAlignment="1">
      <alignment horizontal="left" vertical="top" wrapText="1"/>
    </xf>
    <xf numFmtId="0" fontId="115" fillId="19" borderId="40" xfId="3" applyFont="1" applyFill="1" applyBorder="1" applyAlignment="1">
      <alignment horizontal="left" vertical="top" wrapText="1"/>
    </xf>
    <xf numFmtId="0" fontId="129" fillId="22" borderId="0" xfId="7" applyFont="1" applyFill="1"/>
    <xf numFmtId="0" fontId="129" fillId="25" borderId="39" xfId="7" applyFont="1" applyFill="1" applyBorder="1"/>
    <xf numFmtId="0" fontId="130" fillId="19" borderId="29" xfId="7" applyFont="1" applyFill="1" applyBorder="1" applyAlignment="1">
      <alignment horizontal="left" indent="2"/>
    </xf>
    <xf numFmtId="0" fontId="131" fillId="19" borderId="0" xfId="7" applyFont="1" applyFill="1" applyBorder="1" applyAlignment="1">
      <alignment horizontal="left" indent="1"/>
    </xf>
    <xf numFmtId="3" fontId="132" fillId="19" borderId="0" xfId="7" applyNumberFormat="1" applyFont="1" applyFill="1" applyBorder="1"/>
    <xf numFmtId="3" fontId="130" fillId="0" borderId="0" xfId="7" applyNumberFormat="1" applyFont="1" applyBorder="1"/>
    <xf numFmtId="9" fontId="130" fillId="0" borderId="30" xfId="7" applyNumberFormat="1" applyFont="1" applyBorder="1"/>
    <xf numFmtId="0" fontId="129" fillId="25" borderId="40" xfId="7" applyFont="1" applyFill="1" applyBorder="1"/>
    <xf numFmtId="0" fontId="133" fillId="22" borderId="0" xfId="7" applyFont="1" applyFill="1"/>
    <xf numFmtId="0" fontId="133" fillId="19" borderId="0" xfId="7" applyFont="1" applyFill="1"/>
    <xf numFmtId="0" fontId="133" fillId="0" borderId="0" xfId="7" applyFont="1"/>
    <xf numFmtId="166" fontId="130" fillId="0" borderId="0" xfId="7" applyNumberFormat="1" applyFont="1" applyBorder="1"/>
    <xf numFmtId="0" fontId="133" fillId="25" borderId="40" xfId="7" applyFont="1" applyFill="1" applyBorder="1"/>
    <xf numFmtId="0" fontId="134" fillId="19" borderId="39" xfId="3" applyFont="1" applyFill="1" applyBorder="1" applyAlignment="1">
      <alignment horizontal="right" vertical="top" wrapText="1" indent="1"/>
    </xf>
    <xf numFmtId="0" fontId="130" fillId="0" borderId="29" xfId="7" applyFont="1" applyBorder="1" applyAlignment="1">
      <alignment horizontal="left" indent="2"/>
    </xf>
    <xf numFmtId="0" fontId="131" fillId="0" borderId="0" xfId="7" applyFont="1" applyBorder="1" applyAlignment="1">
      <alignment horizontal="left" indent="1"/>
    </xf>
    <xf numFmtId="3" fontId="132" fillId="0" borderId="0" xfId="7" applyNumberFormat="1" applyFont="1" applyBorder="1"/>
    <xf numFmtId="0" fontId="92" fillId="0" borderId="39" xfId="3" applyFont="1" applyBorder="1" applyAlignment="1">
      <alignment horizontal="right" indent="1"/>
    </xf>
    <xf numFmtId="38" fontId="92" fillId="0" borderId="29" xfId="7" applyNumberFormat="1" applyFont="1" applyBorder="1" applyAlignment="1">
      <alignment horizontal="left" indent="1"/>
    </xf>
    <xf numFmtId="38" fontId="127" fillId="0" borderId="0" xfId="7" applyNumberFormat="1" applyFont="1" applyBorder="1" applyAlignment="1">
      <alignment horizontal="left" indent="1"/>
    </xf>
    <xf numFmtId="3" fontId="128" fillId="0" borderId="0" xfId="7" applyNumberFormat="1" applyFont="1" applyBorder="1"/>
    <xf numFmtId="166" fontId="128" fillId="0" borderId="0" xfId="7" applyNumberFormat="1" applyFont="1" applyBorder="1"/>
    <xf numFmtId="9" fontId="92" fillId="0" borderId="30" xfId="7" applyNumberFormat="1" applyFont="1" applyBorder="1"/>
    <xf numFmtId="0" fontId="92" fillId="0" borderId="39" xfId="3" applyFont="1" applyBorder="1" applyAlignment="1">
      <alignment horizontal="right" vertical="center" indent="1"/>
    </xf>
    <xf numFmtId="0" fontId="115" fillId="19" borderId="39" xfId="3" applyFont="1" applyFill="1" applyBorder="1" applyAlignment="1">
      <alignment horizontal="right" vertical="top" wrapText="1" indent="1"/>
    </xf>
    <xf numFmtId="38" fontId="93" fillId="24" borderId="5" xfId="7" applyNumberFormat="1" applyFont="1" applyFill="1" applyBorder="1" applyAlignment="1">
      <alignment horizontal="left"/>
    </xf>
    <xf numFmtId="38" fontId="135" fillId="24" borderId="61" xfId="7" applyNumberFormat="1" applyFont="1" applyFill="1" applyBorder="1" applyAlignment="1">
      <alignment horizontal="left"/>
    </xf>
    <xf numFmtId="3" fontId="136" fillId="24" borderId="61" xfId="7" applyNumberFormat="1" applyFont="1" applyFill="1" applyBorder="1"/>
    <xf numFmtId="9" fontId="93" fillId="24" borderId="62" xfId="7" applyNumberFormat="1" applyFont="1" applyFill="1" applyBorder="1"/>
    <xf numFmtId="0" fontId="93" fillId="25" borderId="40" xfId="7" applyFont="1" applyFill="1" applyBorder="1"/>
    <xf numFmtId="0" fontId="93" fillId="22" borderId="0" xfId="7" applyFont="1" applyFill="1"/>
    <xf numFmtId="0" fontId="93" fillId="19" borderId="0" xfId="7" applyFont="1" applyFill="1"/>
    <xf numFmtId="0" fontId="93" fillId="0" borderId="0" xfId="7" applyFont="1"/>
    <xf numFmtId="0" fontId="92" fillId="25" borderId="39" xfId="7" applyFont="1" applyFill="1" applyBorder="1"/>
    <xf numFmtId="0" fontId="92" fillId="25" borderId="0" xfId="7" applyFont="1" applyFill="1" applyBorder="1" applyAlignment="1">
      <alignment horizontal="left"/>
    </xf>
    <xf numFmtId="0" fontId="137" fillId="25" borderId="0" xfId="7" applyFont="1" applyFill="1" applyBorder="1" applyAlignment="1">
      <alignment horizontal="left"/>
    </xf>
    <xf numFmtId="3" fontId="92" fillId="25" borderId="0" xfId="7" applyNumberFormat="1" applyFont="1" applyFill="1" applyBorder="1"/>
    <xf numFmtId="166" fontId="128" fillId="25" borderId="0" xfId="7" applyNumberFormat="1" applyFont="1" applyFill="1" applyBorder="1"/>
    <xf numFmtId="9" fontId="92" fillId="25" borderId="0" xfId="7" applyNumberFormat="1" applyFont="1" applyFill="1" applyBorder="1"/>
    <xf numFmtId="0" fontId="93" fillId="29" borderId="57" xfId="7" applyFont="1" applyFill="1" applyBorder="1" applyAlignment="1">
      <alignment horizontal="left"/>
    </xf>
    <xf numFmtId="0" fontId="138" fillId="29" borderId="58" xfId="7" applyFont="1" applyFill="1" applyBorder="1" applyAlignment="1">
      <alignment horizontal="left"/>
    </xf>
    <xf numFmtId="3" fontId="136" fillId="29" borderId="58" xfId="7" applyNumberFormat="1" applyFont="1" applyFill="1" applyBorder="1"/>
    <xf numFmtId="9" fontId="136" fillId="29" borderId="59" xfId="7" applyNumberFormat="1" applyFont="1" applyFill="1" applyBorder="1"/>
    <xf numFmtId="0" fontId="92" fillId="28" borderId="29" xfId="7" applyFont="1" applyFill="1" applyBorder="1" applyAlignment="1">
      <alignment horizontal="left" indent="1"/>
    </xf>
    <xf numFmtId="0" fontId="139" fillId="28" borderId="0" xfId="7" applyFont="1" applyFill="1" applyBorder="1" applyAlignment="1">
      <alignment horizontal="left"/>
    </xf>
    <xf numFmtId="3" fontId="128" fillId="28" borderId="0" xfId="7" applyNumberFormat="1" applyFont="1" applyFill="1" applyBorder="1"/>
    <xf numFmtId="9" fontId="92" fillId="28" borderId="30" xfId="7" applyNumberFormat="1" applyFont="1" applyFill="1" applyBorder="1"/>
    <xf numFmtId="0" fontId="134" fillId="19" borderId="39" xfId="3" applyFont="1" applyFill="1" applyBorder="1" applyAlignment="1">
      <alignment vertical="top" wrapText="1"/>
    </xf>
    <xf numFmtId="0" fontId="92" fillId="28" borderId="31" xfId="7" applyFont="1" applyFill="1" applyBorder="1" applyAlignment="1">
      <alignment horizontal="left" indent="1"/>
    </xf>
    <xf numFmtId="0" fontId="139" fillId="28" borderId="1" xfId="7" applyFont="1" applyFill="1" applyBorder="1" applyAlignment="1">
      <alignment horizontal="left"/>
    </xf>
    <xf numFmtId="3" fontId="128" fillId="28" borderId="1" xfId="7" applyNumberFormat="1" applyFont="1" applyFill="1" applyBorder="1"/>
    <xf numFmtId="9" fontId="92" fillId="28" borderId="32" xfId="7" applyNumberFormat="1" applyFont="1" applyFill="1" applyBorder="1"/>
    <xf numFmtId="0" fontId="92" fillId="26" borderId="0" xfId="7" applyFont="1" applyFill="1" applyBorder="1" applyAlignment="1">
      <alignment horizontal="left"/>
    </xf>
    <xf numFmtId="0" fontId="137" fillId="26" borderId="0" xfId="7" applyFont="1" applyFill="1" applyBorder="1" applyAlignment="1">
      <alignment horizontal="left"/>
    </xf>
    <xf numFmtId="3" fontId="128" fillId="26" borderId="0" xfId="7" applyNumberFormat="1" applyFont="1" applyFill="1" applyBorder="1"/>
    <xf numFmtId="9" fontId="92" fillId="26" borderId="0" xfId="7" applyNumberFormat="1" applyFont="1" applyFill="1" applyBorder="1"/>
    <xf numFmtId="0" fontId="134" fillId="19" borderId="41" xfId="3" applyFont="1" applyFill="1" applyBorder="1" applyAlignment="1">
      <alignment vertical="top" wrapText="1"/>
    </xf>
    <xf numFmtId="0" fontId="115" fillId="19" borderId="42" xfId="3" applyFont="1" applyFill="1" applyBorder="1" applyAlignment="1">
      <alignment vertical="top" wrapText="1"/>
    </xf>
    <xf numFmtId="0" fontId="115" fillId="19" borderId="43" xfId="3" applyFont="1" applyFill="1" applyBorder="1" applyAlignment="1">
      <alignment vertical="top" wrapText="1"/>
    </xf>
    <xf numFmtId="0" fontId="115" fillId="23" borderId="52" xfId="7" applyFont="1" applyFill="1" applyBorder="1"/>
    <xf numFmtId="0" fontId="115" fillId="23" borderId="53" xfId="7" applyFont="1" applyFill="1" applyBorder="1" applyAlignment="1">
      <alignment horizontal="left"/>
    </xf>
    <xf numFmtId="0" fontId="140" fillId="23" borderId="53" xfId="7" applyFont="1" applyFill="1" applyBorder="1" applyAlignment="1">
      <alignment horizontal="left"/>
    </xf>
    <xf numFmtId="0" fontId="115" fillId="23" borderId="53" xfId="7" applyFont="1" applyFill="1" applyBorder="1"/>
    <xf numFmtId="166" fontId="128" fillId="23" borderId="53" xfId="7" applyNumberFormat="1" applyFont="1" applyFill="1" applyBorder="1"/>
    <xf numFmtId="0" fontId="92" fillId="23" borderId="53" xfId="7" applyFont="1" applyFill="1" applyBorder="1"/>
    <xf numFmtId="0" fontId="92" fillId="23" borderId="54" xfId="7" applyFont="1" applyFill="1" applyBorder="1"/>
    <xf numFmtId="166" fontId="128" fillId="22" borderId="0" xfId="7" applyNumberFormat="1" applyFont="1" applyFill="1"/>
    <xf numFmtId="0" fontId="122" fillId="32" borderId="83" xfId="3" applyFont="1" applyFill="1" applyBorder="1" applyAlignment="1">
      <alignment horizontal="center" vertical="center" wrapText="1"/>
    </xf>
    <xf numFmtId="0" fontId="92" fillId="19" borderId="44" xfId="3" applyFont="1" applyFill="1" applyBorder="1" applyAlignment="1">
      <alignment horizontal="center" vertical="center" wrapText="1"/>
    </xf>
    <xf numFmtId="0" fontId="92" fillId="19" borderId="46" xfId="3" applyFont="1" applyFill="1" applyBorder="1" applyAlignment="1">
      <alignment horizontal="center" vertical="center" wrapText="1"/>
    </xf>
    <xf numFmtId="164" fontId="115" fillId="22" borderId="0" xfId="1" applyNumberFormat="1" applyFont="1" applyFill="1"/>
    <xf numFmtId="3" fontId="115" fillId="22" borderId="0" xfId="7" applyNumberFormat="1" applyFont="1" applyFill="1" applyAlignment="1">
      <alignment horizontal="left"/>
    </xf>
    <xf numFmtId="0" fontId="115" fillId="19" borderId="0" xfId="7" applyFont="1" applyFill="1"/>
    <xf numFmtId="38" fontId="115" fillId="19" borderId="0" xfId="7" applyNumberFormat="1" applyFont="1" applyFill="1" applyAlignment="1">
      <alignment horizontal="left"/>
    </xf>
    <xf numFmtId="3" fontId="115" fillId="19" borderId="0" xfId="7" applyNumberFormat="1" applyFont="1" applyFill="1" applyAlignment="1">
      <alignment horizontal="left"/>
    </xf>
    <xf numFmtId="0" fontId="115" fillId="19" borderId="0" xfId="7" applyFont="1" applyFill="1" applyAlignment="1">
      <alignment horizontal="left"/>
    </xf>
    <xf numFmtId="0" fontId="115" fillId="0" borderId="0" xfId="7" applyFont="1"/>
    <xf numFmtId="0" fontId="115" fillId="0" borderId="0" xfId="7" applyFont="1" applyAlignment="1">
      <alignment horizontal="left"/>
    </xf>
    <xf numFmtId="0" fontId="113" fillId="0" borderId="0" xfId="7" applyFont="1" applyAlignment="1">
      <alignment horizontal="left"/>
    </xf>
    <xf numFmtId="0" fontId="92" fillId="0" borderId="0" xfId="7" applyFont="1" applyAlignment="1">
      <alignment horizontal="left"/>
    </xf>
    <xf numFmtId="0" fontId="80" fillId="22" borderId="0" xfId="7" applyFont="1" applyFill="1"/>
    <xf numFmtId="0" fontId="80" fillId="22" borderId="0" xfId="7" applyFont="1" applyFill="1" applyAlignment="1">
      <alignment horizontal="left"/>
    </xf>
    <xf numFmtId="0" fontId="1" fillId="22" borderId="0" xfId="7" applyFont="1" applyFill="1"/>
    <xf numFmtId="0" fontId="42" fillId="22" borderId="0" xfId="7" applyFont="1" applyFill="1" applyAlignment="1">
      <alignment horizontal="center"/>
    </xf>
    <xf numFmtId="0" fontId="42" fillId="22" borderId="0" xfId="7" applyFont="1" applyFill="1" applyAlignment="1">
      <alignment horizontal="center"/>
    </xf>
    <xf numFmtId="14" fontId="104" fillId="22" borderId="0" xfId="7" applyNumberFormat="1" applyFont="1" applyFill="1" applyAlignment="1">
      <alignment horizontal="center"/>
    </xf>
    <xf numFmtId="0" fontId="104" fillId="22" borderId="0" xfId="7" applyFont="1" applyFill="1"/>
    <xf numFmtId="49" fontId="98" fillId="19" borderId="9" xfId="7" applyNumberFormat="1" applyFont="1" applyFill="1" applyBorder="1" applyAlignment="1">
      <alignment horizontal="center"/>
    </xf>
    <xf numFmtId="14" fontId="141" fillId="22" borderId="0" xfId="7" applyNumberFormat="1" applyFont="1" applyFill="1" applyAlignment="1">
      <alignment horizontal="center"/>
    </xf>
    <xf numFmtId="49" fontId="142" fillId="19" borderId="55" xfId="0" applyNumberFormat="1" applyFont="1" applyFill="1" applyBorder="1" applyAlignment="1">
      <alignment horizontal="center"/>
    </xf>
    <xf numFmtId="49" fontId="142" fillId="19" borderId="56" xfId="0" applyNumberFormat="1" applyFont="1" applyFill="1" applyBorder="1" applyAlignment="1">
      <alignment horizontal="center"/>
    </xf>
    <xf numFmtId="0" fontId="141" fillId="22" borderId="0" xfId="7" applyFont="1" applyFill="1"/>
    <xf numFmtId="0" fontId="80" fillId="22" borderId="0" xfId="7" applyFont="1" applyFill="1" applyAlignment="1">
      <alignment horizontal="right" indent="1"/>
    </xf>
    <xf numFmtId="0" fontId="1" fillId="22" borderId="0" xfId="7" applyFont="1" applyFill="1" applyAlignment="1">
      <alignment horizontal="left"/>
    </xf>
    <xf numFmtId="0" fontId="97" fillId="22" borderId="0" xfId="7" applyFont="1" applyFill="1" applyAlignment="1">
      <alignment horizontal="center" vertical="center"/>
    </xf>
    <xf numFmtId="0" fontId="97" fillId="23" borderId="36" xfId="7" applyFont="1" applyFill="1" applyBorder="1" applyAlignment="1">
      <alignment horizontal="center" vertical="center"/>
    </xf>
    <xf numFmtId="0" fontId="34" fillId="23" borderId="38" xfId="7" applyFont="1" applyFill="1" applyBorder="1" applyAlignment="1">
      <alignment horizontal="center" vertical="center"/>
    </xf>
    <xf numFmtId="0" fontId="34" fillId="22" borderId="0" xfId="7" applyFont="1" applyFill="1" applyAlignment="1">
      <alignment horizontal="center" vertical="center"/>
    </xf>
    <xf numFmtId="0" fontId="34" fillId="0" borderId="0" xfId="7" applyFont="1" applyAlignment="1">
      <alignment horizontal="center" vertical="center"/>
    </xf>
    <xf numFmtId="0" fontId="97" fillId="25" borderId="39" xfId="7" applyFont="1" applyFill="1" applyBorder="1" applyAlignment="1">
      <alignment horizontal="center" vertical="center"/>
    </xf>
    <xf numFmtId="0" fontId="34" fillId="25" borderId="40" xfId="7" applyFont="1" applyFill="1" applyBorder="1" applyAlignment="1">
      <alignment horizontal="center" vertical="center"/>
    </xf>
    <xf numFmtId="0" fontId="34" fillId="22" borderId="0" xfId="7" applyFont="1" applyFill="1" applyAlignment="1">
      <alignment horizontal="center"/>
    </xf>
    <xf numFmtId="0" fontId="34" fillId="25" borderId="39" xfId="7" applyFont="1" applyFill="1" applyBorder="1" applyAlignment="1">
      <alignment horizontal="center"/>
    </xf>
    <xf numFmtId="0" fontId="1" fillId="25" borderId="40" xfId="7" applyFont="1" applyFill="1" applyBorder="1"/>
    <xf numFmtId="0" fontId="80" fillId="25" borderId="39" xfId="7" applyFont="1" applyFill="1" applyBorder="1"/>
    <xf numFmtId="0" fontId="1" fillId="19" borderId="34" xfId="7" applyFont="1" applyFill="1" applyBorder="1" applyAlignment="1">
      <alignment horizontal="left" indent="1"/>
    </xf>
    <xf numFmtId="9" fontId="1" fillId="0" borderId="35" xfId="7" applyNumberFormat="1" applyFont="1" applyBorder="1"/>
    <xf numFmtId="0" fontId="80" fillId="25" borderId="40" xfId="7" applyFont="1" applyFill="1" applyBorder="1"/>
    <xf numFmtId="0" fontId="143" fillId="22" borderId="0" xfId="7" applyFont="1" applyFill="1"/>
    <xf numFmtId="0" fontId="143" fillId="25" borderId="39" xfId="7" applyFont="1" applyFill="1" applyBorder="1"/>
    <xf numFmtId="0" fontId="143" fillId="25" borderId="40" xfId="7" applyFont="1" applyFill="1" applyBorder="1"/>
    <xf numFmtId="0" fontId="83" fillId="22" borderId="0" xfId="7" applyFont="1" applyFill="1"/>
    <xf numFmtId="0" fontId="83" fillId="0" borderId="0" xfId="7" applyFont="1"/>
    <xf numFmtId="0" fontId="83" fillId="25" borderId="40" xfId="7" applyFont="1" applyFill="1" applyBorder="1"/>
    <xf numFmtId="38" fontId="1" fillId="0" borderId="29" xfId="7" applyNumberFormat="1" applyFont="1" applyBorder="1" applyAlignment="1">
      <alignment horizontal="left" indent="1"/>
    </xf>
    <xf numFmtId="9" fontId="1" fillId="0" borderId="30" xfId="7" applyNumberFormat="1" applyFont="1" applyBorder="1"/>
    <xf numFmtId="0" fontId="34" fillId="25" borderId="40" xfId="7" applyFont="1" applyFill="1" applyBorder="1"/>
    <xf numFmtId="0" fontId="34" fillId="22" borderId="0" xfId="7" applyFont="1" applyFill="1"/>
    <xf numFmtId="0" fontId="34" fillId="0" borderId="0" xfId="7" applyFont="1"/>
    <xf numFmtId="0" fontId="1" fillId="25" borderId="39" xfId="7" applyFont="1" applyFill="1" applyBorder="1"/>
    <xf numFmtId="0" fontId="1" fillId="25" borderId="0" xfId="7" applyFont="1" applyFill="1" applyBorder="1" applyAlignment="1">
      <alignment horizontal="left"/>
    </xf>
    <xf numFmtId="3" fontId="1" fillId="25" borderId="0" xfId="7" applyNumberFormat="1" applyFont="1" applyFill="1" applyBorder="1"/>
    <xf numFmtId="9" fontId="1" fillId="25" borderId="0" xfId="7" applyNumberFormat="1" applyFont="1" applyFill="1" applyBorder="1"/>
    <xf numFmtId="0" fontId="1" fillId="28" borderId="29" xfId="7" applyFont="1" applyFill="1" applyBorder="1" applyAlignment="1">
      <alignment horizontal="left" indent="1"/>
    </xf>
    <xf numFmtId="9" fontId="1" fillId="28" borderId="30" xfId="7" applyNumberFormat="1" applyFont="1" applyFill="1" applyBorder="1"/>
    <xf numFmtId="0" fontId="1" fillId="28" borderId="31" xfId="7" applyFont="1" applyFill="1" applyBorder="1" applyAlignment="1">
      <alignment horizontal="left" indent="1"/>
    </xf>
    <xf numFmtId="9" fontId="1" fillId="28" borderId="32" xfId="7" applyNumberFormat="1" applyFont="1" applyFill="1" applyBorder="1"/>
    <xf numFmtId="0" fontId="1" fillId="26" borderId="0" xfId="7" applyFont="1" applyFill="1" applyBorder="1" applyAlignment="1">
      <alignment horizontal="left"/>
    </xf>
    <xf numFmtId="9" fontId="1" fillId="26" borderId="0" xfId="7" applyNumberFormat="1" applyFont="1" applyFill="1" applyBorder="1"/>
    <xf numFmtId="0" fontId="80" fillId="23" borderId="52" xfId="7" applyFont="1" applyFill="1" applyBorder="1"/>
    <xf numFmtId="0" fontId="80" fillId="23" borderId="53" xfId="7" applyFont="1" applyFill="1" applyBorder="1" applyAlignment="1">
      <alignment horizontal="left"/>
    </xf>
    <xf numFmtId="0" fontId="144" fillId="23" borderId="53" xfId="7" applyFont="1" applyFill="1" applyBorder="1" applyAlignment="1">
      <alignment horizontal="left"/>
    </xf>
    <xf numFmtId="0" fontId="80" fillId="23" borderId="53" xfId="7" applyFont="1" applyFill="1" applyBorder="1"/>
    <xf numFmtId="166" fontId="39" fillId="23" borderId="53" xfId="7" applyNumberFormat="1" applyFont="1" applyFill="1" applyBorder="1"/>
    <xf numFmtId="0" fontId="1" fillId="23" borderId="53" xfId="7" applyFont="1" applyFill="1" applyBorder="1"/>
    <xf numFmtId="0" fontId="1" fillId="23" borderId="54" xfId="7" applyFont="1" applyFill="1" applyBorder="1"/>
    <xf numFmtId="166" fontId="39" fillId="22" borderId="0" xfId="7" applyNumberFormat="1" applyFont="1" applyFill="1"/>
    <xf numFmtId="0" fontId="1" fillId="19" borderId="0" xfId="7" applyFont="1" applyFill="1"/>
    <xf numFmtId="164" fontId="80" fillId="22" borderId="0" xfId="1" applyNumberFormat="1" applyFont="1" applyFill="1"/>
    <xf numFmtId="3" fontId="80" fillId="22" borderId="0" xfId="7" applyNumberFormat="1" applyFont="1" applyFill="1" applyAlignment="1">
      <alignment horizontal="left"/>
    </xf>
    <xf numFmtId="0" fontId="80" fillId="19" borderId="0" xfId="7" applyFont="1" applyFill="1"/>
    <xf numFmtId="38" fontId="80" fillId="19" borderId="0" xfId="7" applyNumberFormat="1" applyFont="1" applyFill="1" applyAlignment="1">
      <alignment horizontal="left"/>
    </xf>
    <xf numFmtId="3" fontId="80" fillId="19" borderId="0" xfId="7" applyNumberFormat="1" applyFont="1" applyFill="1" applyAlignment="1">
      <alignment horizontal="left"/>
    </xf>
    <xf numFmtId="0" fontId="80" fillId="19" borderId="0" xfId="7" applyFont="1" applyFill="1" applyAlignment="1">
      <alignment horizontal="left"/>
    </xf>
    <xf numFmtId="0" fontId="80" fillId="0" borderId="0" xfId="7" applyFont="1"/>
    <xf numFmtId="0" fontId="80" fillId="0" borderId="0" xfId="7" applyFont="1" applyAlignment="1">
      <alignment horizontal="left"/>
    </xf>
    <xf numFmtId="0" fontId="49" fillId="22" borderId="0" xfId="3" applyFont="1" applyFill="1"/>
    <xf numFmtId="0" fontId="145" fillId="22" borderId="0" xfId="3" applyFont="1" applyFill="1" applyAlignment="1"/>
    <xf numFmtId="0" fontId="145" fillId="22" borderId="0" xfId="3" applyFont="1" applyFill="1"/>
    <xf numFmtId="0" fontId="80" fillId="22" borderId="0" xfId="3" applyFont="1" applyFill="1" applyAlignment="1">
      <alignment horizontal="right" indent="1"/>
    </xf>
    <xf numFmtId="0" fontId="80" fillId="22" borderId="0" xfId="3" applyFont="1" applyFill="1" applyAlignment="1">
      <alignment horizontal="right" vertical="center"/>
    </xf>
    <xf numFmtId="0" fontId="49" fillId="22" borderId="0" xfId="3" applyFont="1" applyFill="1" applyAlignment="1">
      <alignment vertical="center"/>
    </xf>
    <xf numFmtId="0" fontId="1" fillId="23" borderId="51" xfId="3" applyFont="1" applyFill="1" applyBorder="1"/>
    <xf numFmtId="0" fontId="1" fillId="23" borderId="49" xfId="3" applyFont="1" applyFill="1" applyBorder="1"/>
    <xf numFmtId="0" fontId="49" fillId="23" borderId="49" xfId="3" applyFont="1" applyFill="1" applyBorder="1"/>
    <xf numFmtId="0" fontId="49" fillId="23" borderId="50" xfId="3" applyFont="1" applyFill="1" applyBorder="1"/>
    <xf numFmtId="0" fontId="1" fillId="25" borderId="39" xfId="3" applyFont="1" applyFill="1" applyBorder="1"/>
    <xf numFmtId="0" fontId="1" fillId="25" borderId="0" xfId="3" applyFont="1" applyFill="1" applyBorder="1"/>
    <xf numFmtId="0" fontId="49" fillId="25" borderId="40" xfId="3" applyFont="1" applyFill="1" applyBorder="1"/>
    <xf numFmtId="0" fontId="1" fillId="25" borderId="39" xfId="3" applyFont="1" applyFill="1" applyBorder="1" applyAlignment="1">
      <alignment vertical="center"/>
    </xf>
    <xf numFmtId="0" fontId="49" fillId="25" borderId="0" xfId="3" applyFont="1" applyFill="1" applyBorder="1" applyAlignment="1">
      <alignment horizontal="right"/>
    </xf>
    <xf numFmtId="0" fontId="1" fillId="22" borderId="0" xfId="3" applyFont="1" applyFill="1" applyBorder="1" applyAlignment="1">
      <alignment vertical="center"/>
    </xf>
    <xf numFmtId="0" fontId="42" fillId="22" borderId="0" xfId="3" applyFont="1" applyFill="1" applyBorder="1" applyAlignment="1"/>
    <xf numFmtId="17" fontId="49" fillId="25" borderId="0" xfId="3" applyNumberFormat="1" applyFont="1" applyFill="1" applyBorder="1"/>
    <xf numFmtId="17" fontId="49" fillId="25" borderId="40" xfId="3" applyNumberFormat="1" applyFont="1" applyFill="1" applyBorder="1"/>
    <xf numFmtId="0" fontId="1" fillId="22" borderId="0" xfId="3" applyFont="1" applyFill="1" applyBorder="1"/>
    <xf numFmtId="0" fontId="1" fillId="25" borderId="0" xfId="3" applyFont="1" applyFill="1" applyBorder="1" applyAlignment="1">
      <alignment horizontal="center"/>
    </xf>
    <xf numFmtId="0" fontId="49" fillId="25" borderId="0" xfId="3" applyFont="1" applyFill="1" applyBorder="1" applyAlignment="1"/>
    <xf numFmtId="0" fontId="49" fillId="25" borderId="40" xfId="3" applyFont="1" applyFill="1" applyBorder="1" applyAlignment="1">
      <alignment horizontal="right"/>
    </xf>
    <xf numFmtId="0" fontId="146" fillId="22" borderId="40" xfId="3" applyFont="1" applyFill="1" applyBorder="1"/>
    <xf numFmtId="0" fontId="1" fillId="19" borderId="34" xfId="3" applyFont="1" applyFill="1" applyBorder="1"/>
    <xf numFmtId="0" fontId="1" fillId="19" borderId="33" xfId="3" applyFont="1" applyFill="1" applyBorder="1"/>
    <xf numFmtId="10" fontId="1" fillId="19" borderId="33" xfId="5" applyNumberFormat="1" applyFont="1" applyFill="1" applyBorder="1"/>
    <xf numFmtId="0" fontId="1" fillId="19" borderId="33" xfId="3" applyFont="1" applyFill="1" applyBorder="1" applyAlignment="1">
      <alignment horizontal="left"/>
    </xf>
    <xf numFmtId="0" fontId="39" fillId="25" borderId="0" xfId="3" applyFont="1" applyFill="1" applyBorder="1"/>
    <xf numFmtId="0" fontId="39" fillId="25" borderId="40" xfId="3" applyFont="1" applyFill="1" applyBorder="1"/>
    <xf numFmtId="0" fontId="1" fillId="19" borderId="29" xfId="3" applyFont="1" applyFill="1" applyBorder="1"/>
    <xf numFmtId="0" fontId="1" fillId="19" borderId="0" xfId="3" applyFont="1" applyFill="1" applyBorder="1"/>
    <xf numFmtId="10" fontId="1" fillId="19" borderId="0" xfId="5" applyNumberFormat="1" applyFont="1" applyFill="1" applyBorder="1"/>
    <xf numFmtId="0" fontId="1" fillId="19" borderId="0" xfId="3" applyFont="1" applyFill="1" applyBorder="1" applyAlignment="1">
      <alignment horizontal="left"/>
    </xf>
    <xf numFmtId="0" fontId="1" fillId="4" borderId="1" xfId="3" applyFont="1" applyFill="1" applyBorder="1"/>
    <xf numFmtId="10" fontId="1" fillId="25" borderId="0" xfId="5" applyNumberFormat="1" applyFont="1" applyFill="1" applyBorder="1"/>
    <xf numFmtId="0" fontId="1" fillId="25" borderId="0" xfId="3" applyFont="1" applyFill="1" applyBorder="1" applyAlignment="1">
      <alignment horizontal="left"/>
    </xf>
    <xf numFmtId="0" fontId="1" fillId="0" borderId="39" xfId="3" applyFont="1" applyBorder="1" applyAlignment="1">
      <alignment horizontal="right" indent="1"/>
    </xf>
    <xf numFmtId="0" fontId="1" fillId="19" borderId="29" xfId="3" applyFont="1" applyFill="1" applyBorder="1" applyAlignment="1">
      <alignment vertical="center"/>
    </xf>
    <xf numFmtId="0" fontId="1" fillId="19" borderId="0" xfId="3" applyFont="1" applyFill="1" applyBorder="1" applyAlignment="1">
      <alignment vertical="center"/>
    </xf>
    <xf numFmtId="10" fontId="1" fillId="19" borderId="0" xfId="5" applyNumberFormat="1" applyFont="1" applyFill="1" applyBorder="1" applyAlignment="1">
      <alignment vertical="center"/>
    </xf>
    <xf numFmtId="0" fontId="1" fillId="19" borderId="0" xfId="3" applyFont="1" applyFill="1" applyBorder="1" applyAlignment="1">
      <alignment horizontal="left" vertical="center"/>
    </xf>
    <xf numFmtId="0" fontId="39" fillId="25" borderId="0" xfId="3" applyFont="1" applyFill="1" applyBorder="1" applyAlignment="1">
      <alignment vertical="center"/>
    </xf>
    <xf numFmtId="0" fontId="39" fillId="25" borderId="40" xfId="3" applyFont="1" applyFill="1" applyBorder="1" applyAlignment="1">
      <alignment vertical="center"/>
    </xf>
    <xf numFmtId="0" fontId="1" fillId="0" borderId="39" xfId="3" applyFont="1" applyBorder="1" applyAlignment="1">
      <alignment horizontal="right" vertical="center" indent="1"/>
    </xf>
    <xf numFmtId="0" fontId="39" fillId="25" borderId="0" xfId="3" applyFont="1" applyFill="1" applyBorder="1" applyAlignment="1">
      <alignment horizontal="center"/>
    </xf>
    <xf numFmtId="0" fontId="39" fillId="25" borderId="40" xfId="3" applyFont="1" applyFill="1" applyBorder="1" applyAlignment="1">
      <alignment horizontal="center"/>
    </xf>
    <xf numFmtId="0" fontId="1" fillId="19" borderId="34" xfId="3" applyFont="1" applyFill="1" applyBorder="1" applyAlignment="1">
      <alignment horizontal="left" indent="1"/>
    </xf>
    <xf numFmtId="0" fontId="1" fillId="19" borderId="29" xfId="3" applyFont="1" applyFill="1" applyBorder="1" applyAlignment="1">
      <alignment horizontal="left" indent="1"/>
    </xf>
    <xf numFmtId="0" fontId="1" fillId="23" borderId="52" xfId="3" applyFont="1" applyFill="1" applyBorder="1"/>
    <xf numFmtId="0" fontId="1" fillId="23" borderId="53" xfId="3" applyFont="1" applyFill="1" applyBorder="1"/>
    <xf numFmtId="0" fontId="1" fillId="23" borderId="53" xfId="3" applyFont="1" applyFill="1" applyBorder="1" applyAlignment="1">
      <alignment horizontal="center"/>
    </xf>
    <xf numFmtId="0" fontId="49" fillId="23" borderId="53" xfId="3" applyFont="1" applyFill="1" applyBorder="1" applyAlignment="1">
      <alignment horizontal="center"/>
    </xf>
    <xf numFmtId="0" fontId="49" fillId="23" borderId="54" xfId="3" applyFont="1" applyFill="1" applyBorder="1" applyAlignment="1">
      <alignment horizontal="center"/>
    </xf>
    <xf numFmtId="164" fontId="53" fillId="22" borderId="0" xfId="3" applyNumberFormat="1" applyFont="1" applyFill="1"/>
    <xf numFmtId="0" fontId="53" fillId="0" borderId="0" xfId="3" applyFont="1"/>
    <xf numFmtId="164" fontId="53" fillId="0" borderId="0" xfId="3" applyNumberFormat="1" applyFont="1"/>
    <xf numFmtId="0" fontId="49" fillId="0" borderId="0" xfId="3" applyFont="1"/>
  </cellXfs>
  <cellStyles count="14">
    <cellStyle name="Comma" xfId="1" builtinId="3"/>
    <cellStyle name="Comma 2" xfId="4" xr:uid="{136FBB9B-9DE7-4059-8EC5-B4CB47CFCDE4}"/>
    <cellStyle name="Comma 3" xfId="11" xr:uid="{1641C9FC-05F0-4461-8D8D-A119F0191651}"/>
    <cellStyle name="Heading 1" xfId="8" builtinId="16"/>
    <cellStyle name="Heading 4" xfId="9" builtinId="19"/>
    <cellStyle name="Hyperlink" xfId="12" builtinId="8"/>
    <cellStyle name="Normal" xfId="0" builtinId="0"/>
    <cellStyle name="Normal 2" xfId="3" xr:uid="{DC3E3280-D3CB-45B9-9F3C-BB0752A6A808}"/>
    <cellStyle name="Normal 3" xfId="6" xr:uid="{9C47A6CC-CFE4-4D7F-8D2B-BBD2C61DE084}"/>
    <cellStyle name="Normal 4" xfId="7" xr:uid="{B84A2EF4-8307-4306-AC31-9729EDB21877}"/>
    <cellStyle name="Normal 5" xfId="10" xr:uid="{B4A39D64-E9A5-4584-B4FD-15644C0591A2}"/>
    <cellStyle name="Normal 6" xfId="13" xr:uid="{DCEA8A59-978E-47F2-A456-120E4958ACFB}"/>
    <cellStyle name="Percent" xfId="2" builtinId="5"/>
    <cellStyle name="Percent 2" xfId="5" xr:uid="{EF78F3CB-95B7-4C05-82F6-89BE2C1033C6}"/>
  </cellStyles>
  <dxfs count="149">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59996337778862885"/>
        </patternFill>
      </fill>
    </dxf>
    <dxf>
      <fill>
        <patternFill>
          <bgColor theme="7" tint="0.79998168889431442"/>
        </patternFill>
      </fill>
    </dxf>
    <dxf>
      <fill>
        <patternFill>
          <bgColor theme="9" tint="0.59996337778862885"/>
        </patternFill>
      </fill>
    </dxf>
    <dxf>
      <fill>
        <patternFill>
          <bgColor theme="8" tint="0.59996337778862885"/>
        </patternFill>
      </fill>
    </dxf>
    <dxf>
      <fill>
        <patternFill>
          <bgColor theme="7" tint="0.79998168889431442"/>
        </patternFill>
      </fill>
    </dxf>
    <dxf>
      <fill>
        <patternFill>
          <bgColor theme="9" tint="0.59996337778862885"/>
        </patternFill>
      </fill>
    </dxf>
  </dxfs>
  <tableStyles count="0" defaultTableStyle="TableStyleMedium2" defaultPivotStyle="PivotStyleLight16"/>
  <colors>
    <mruColors>
      <color rgb="FFF3F8FE"/>
      <color rgb="FFCCECFF"/>
      <color rgb="FFEBF7FF"/>
      <color rgb="FF0000FF"/>
      <color rgb="FFC08B96"/>
      <color rgb="FFFFF6D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Working Budget by Expense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897-47E9-A1C5-505E13CBAC5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897-47E9-A1C5-505E13CBAC5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897-47E9-A1C5-505E13CBAC5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897-47E9-A1C5-505E13CBAC5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897-47E9-A1C5-505E13CBAC5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E897-47E9-A1C5-505E13CBAC5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E897-47E9-A1C5-505E13CBAC5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E897-47E9-A1C5-505E13CBAC5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'Op Ex Var'!$C$14:$C$21</c:f>
              <c:strCache>
                <c:ptCount val="8"/>
                <c:pt idx="0">
                  <c:v>Salary &amp; Wages</c:v>
                </c:pt>
                <c:pt idx="1">
                  <c:v>Payroll Taxes</c:v>
                </c:pt>
                <c:pt idx="2">
                  <c:v>Benefits</c:v>
                </c:pt>
                <c:pt idx="3">
                  <c:v>Personnel Expense - Other</c:v>
                </c:pt>
                <c:pt idx="4">
                  <c:v>Sales &amp; Marketing</c:v>
                </c:pt>
                <c:pt idx="5">
                  <c:v>Travel &amp; Entertainment</c:v>
                </c:pt>
                <c:pt idx="6">
                  <c:v>Corporate Expenses</c:v>
                </c:pt>
                <c:pt idx="7">
                  <c:v>Facilities &amp; Rent</c:v>
                </c:pt>
              </c:strCache>
            </c:strRef>
          </c:cat>
          <c:val>
            <c:numRef>
              <c:f>'Op Ex Var'!$F$14:$F$21</c:f>
              <c:numCache>
                <c:formatCode>#,##0</c:formatCode>
                <c:ptCount val="8"/>
                <c:pt idx="0">
                  <c:v>1765844.22</c:v>
                </c:pt>
                <c:pt idx="1">
                  <c:v>79218.883619999979</c:v>
                </c:pt>
                <c:pt idx="2">
                  <c:v>105318.82620000001</c:v>
                </c:pt>
                <c:pt idx="3">
                  <c:v>0</c:v>
                </c:pt>
                <c:pt idx="4">
                  <c:v>996900</c:v>
                </c:pt>
                <c:pt idx="5">
                  <c:v>609000</c:v>
                </c:pt>
                <c:pt idx="6">
                  <c:v>2400</c:v>
                </c:pt>
                <c:pt idx="7">
                  <c:v>10500</c:v>
                </c:pt>
              </c:numCache>
            </c:numRef>
          </c:val>
          <c:extLst>
            <c:ext xmlns:c16="http://schemas.microsoft.com/office/drawing/2014/chart" uri="{C3380CC4-5D6E-409C-BE32-E72D297353CC}">
              <c16:uniqueId val="{00000010-E897-47E9-A1C5-505E13CBAC5B}"/>
            </c:ext>
          </c:extLst>
        </c:ser>
        <c:dLbls>
          <c:dLblPos val="bestFit"/>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Working Budget by Expense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B73-4585-A5B9-DFEAF43B07B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B73-4585-A5B9-DFEAF43B07BA}"/>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B73-4585-A5B9-DFEAF43B07BA}"/>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7B73-4585-A5B9-DFEAF43B07BA}"/>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7B73-4585-A5B9-DFEAF43B07BA}"/>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7B73-4585-A5B9-DFEAF43B07BA}"/>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7B73-4585-A5B9-DFEAF43B07B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7B73-4585-A5B9-DFEAF43B07B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'Op Ex Var'!$C$14:$C$21</c:f>
              <c:strCache>
                <c:ptCount val="8"/>
                <c:pt idx="0">
                  <c:v>Salary &amp; Wages</c:v>
                </c:pt>
                <c:pt idx="1">
                  <c:v>Payroll Taxes</c:v>
                </c:pt>
                <c:pt idx="2">
                  <c:v>Benefits</c:v>
                </c:pt>
                <c:pt idx="3">
                  <c:v>Personnel Expense - Other</c:v>
                </c:pt>
                <c:pt idx="4">
                  <c:v>Sales &amp; Marketing</c:v>
                </c:pt>
                <c:pt idx="5">
                  <c:v>Travel &amp; Entertainment</c:v>
                </c:pt>
                <c:pt idx="6">
                  <c:v>Corporate Expenses</c:v>
                </c:pt>
                <c:pt idx="7">
                  <c:v>Facilities &amp; Rent</c:v>
                </c:pt>
              </c:strCache>
            </c:strRef>
          </c:cat>
          <c:val>
            <c:numRef>
              <c:f>'Op Ex Var'!$F$14:$F$21</c:f>
              <c:numCache>
                <c:formatCode>#,##0</c:formatCode>
                <c:ptCount val="8"/>
                <c:pt idx="0">
                  <c:v>1765844.22</c:v>
                </c:pt>
                <c:pt idx="1">
                  <c:v>79218.883619999979</c:v>
                </c:pt>
                <c:pt idx="2">
                  <c:v>105318.82620000001</c:v>
                </c:pt>
                <c:pt idx="3">
                  <c:v>0</c:v>
                </c:pt>
                <c:pt idx="4">
                  <c:v>996900</c:v>
                </c:pt>
                <c:pt idx="5">
                  <c:v>609000</c:v>
                </c:pt>
                <c:pt idx="6">
                  <c:v>2400</c:v>
                </c:pt>
                <c:pt idx="7">
                  <c:v>10500</c:v>
                </c:pt>
              </c:numCache>
            </c:numRef>
          </c:val>
          <c:extLst>
            <c:ext xmlns:c16="http://schemas.microsoft.com/office/drawing/2014/chart" uri="{C3380CC4-5D6E-409C-BE32-E72D297353CC}">
              <c16:uniqueId val="{00000010-7B73-4585-A5B9-DFEAF43B07BA}"/>
            </c:ext>
          </c:extLst>
        </c:ser>
        <c:dLbls>
          <c:dLblPos val="bestFit"/>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279063900756098E-2"/>
          <c:y val="0.1295975822059445"/>
          <c:w val="0.9680542086007583"/>
          <c:h val="0.7901748307420301"/>
        </c:manualLayout>
      </c:layout>
      <c:barChart>
        <c:barDir val="col"/>
        <c:grouping val="stacked"/>
        <c:varyColors val="0"/>
        <c:ser>
          <c:idx val="0"/>
          <c:order val="0"/>
          <c:tx>
            <c:strRef>
              <c:f>'OpEx Plan'!$I$43</c:f>
              <c:strCache>
                <c:ptCount val="1"/>
                <c:pt idx="0">
                  <c:v>Personnel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c:spPr>
          <c:invertIfNegative val="0"/>
          <c:cat>
            <c:strRef>
              <c:f>'OpEx Plan'!$J$42:$AG$42</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'OpEx Plan'!$J$43:$AG$43</c:f>
              <c:numCache>
                <c:formatCode>#,###</c:formatCode>
                <c:ptCount val="12"/>
                <c:pt idx="0">
                  <c:v>145415.49154600003</c:v>
                </c:pt>
                <c:pt idx="1">
                  <c:v>151728.03308600001</c:v>
                </c:pt>
                <c:pt idx="2">
                  <c:v>158571.22268600002</c:v>
                </c:pt>
                <c:pt idx="3">
                  <c:v>169664.32737400001</c:v>
                </c:pt>
                <c:pt idx="4">
                  <c:v>169650.84807800001</c:v>
                </c:pt>
                <c:pt idx="5">
                  <c:v>169633.587726</c:v>
                </c:pt>
                <c:pt idx="6">
                  <c:v>167346.42492600001</c:v>
                </c:pt>
                <c:pt idx="7">
                  <c:v>164451.864566</c:v>
                </c:pt>
                <c:pt idx="8">
                  <c:v>163579.43589200001</c:v>
                </c:pt>
                <c:pt idx="9">
                  <c:v>163579.02218</c:v>
                </c:pt>
                <c:pt idx="10">
                  <c:v>163579.02218</c:v>
                </c:pt>
                <c:pt idx="11">
                  <c:v>163182.64958</c:v>
                </c:pt>
              </c:numCache>
            </c:numRef>
          </c:val>
          <c:extLst>
            <c:ext xmlns:c16="http://schemas.microsoft.com/office/drawing/2014/chart" uri="{C3380CC4-5D6E-409C-BE32-E72D297353CC}">
              <c16:uniqueId val="{00000000-8D05-4511-9CF0-15C95CE817F5}"/>
            </c:ext>
          </c:extLst>
        </c:ser>
        <c:ser>
          <c:idx val="1"/>
          <c:order val="1"/>
          <c:tx>
            <c:strRef>
              <c:f>'OpEx Plan'!$I$44</c:f>
              <c:strCache>
                <c:ptCount val="1"/>
                <c:pt idx="0">
                  <c:v>Other OpEx</c:v>
                </c:pt>
              </c:strCache>
            </c:strRef>
          </c:tx>
          <c:spPr>
            <a:solidFill>
              <a:schemeClr val="tx1"/>
            </a:solidFill>
            <a:ln>
              <a:solidFill>
                <a:schemeClr val="tx2"/>
              </a:solidFill>
            </a:ln>
            <a:effectLst>
              <a:outerShdw blurRad="57150" dist="19050" dir="5400000" algn="ctr" rotWithShape="0">
                <a:srgbClr val="000000">
                  <a:alpha val="63000"/>
                </a:srgbClr>
              </a:outerShdw>
            </a:effectLst>
          </c:spPr>
          <c:invertIfNegative val="0"/>
          <c:cat>
            <c:strRef>
              <c:f>'OpEx Plan'!$J$42:$AG$42</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'OpEx Plan'!$J$44:$AG$44</c:f>
              <c:numCache>
                <c:formatCode>#,###</c:formatCode>
                <c:ptCount val="12"/>
                <c:pt idx="0">
                  <c:v>91200</c:v>
                </c:pt>
                <c:pt idx="1">
                  <c:v>59100</c:v>
                </c:pt>
                <c:pt idx="2">
                  <c:v>105200</c:v>
                </c:pt>
                <c:pt idx="3">
                  <c:v>122200</c:v>
                </c:pt>
                <c:pt idx="4">
                  <c:v>227200</c:v>
                </c:pt>
                <c:pt idx="5">
                  <c:v>134200</c:v>
                </c:pt>
                <c:pt idx="6">
                  <c:v>155950</c:v>
                </c:pt>
                <c:pt idx="7">
                  <c:v>134950</c:v>
                </c:pt>
                <c:pt idx="8">
                  <c:v>134950</c:v>
                </c:pt>
                <c:pt idx="9">
                  <c:v>168950</c:v>
                </c:pt>
                <c:pt idx="10">
                  <c:v>143950</c:v>
                </c:pt>
                <c:pt idx="11">
                  <c:v>140950</c:v>
                </c:pt>
              </c:numCache>
            </c:numRef>
          </c:val>
          <c:extLst>
            <c:ext xmlns:c16="http://schemas.microsoft.com/office/drawing/2014/chart" uri="{C3380CC4-5D6E-409C-BE32-E72D297353CC}">
              <c16:uniqueId val="{00000001-8D05-4511-9CF0-15C95CE817F5}"/>
            </c:ext>
          </c:extLst>
        </c:ser>
        <c:dLbls>
          <c:showLegendKey val="0"/>
          <c:showVal val="0"/>
          <c:showCatName val="0"/>
          <c:showSerName val="0"/>
          <c:showPercent val="0"/>
          <c:showBubbleSize val="0"/>
        </c:dLbls>
        <c:gapWidth val="150"/>
        <c:overlap val="100"/>
        <c:axId val="1865260592"/>
        <c:axId val="1865259760"/>
      </c:barChart>
      <c:catAx>
        <c:axId val="1865260592"/>
        <c:scaling>
          <c:orientation val="minMax"/>
        </c:scaling>
        <c:delete val="1"/>
        <c:axPos val="b"/>
        <c:numFmt formatCode="General" sourceLinked="1"/>
        <c:majorTickMark val="none"/>
        <c:minorTickMark val="none"/>
        <c:tickLblPos val="nextTo"/>
        <c:crossAx val="1865259760"/>
        <c:crosses val="autoZero"/>
        <c:auto val="1"/>
        <c:lblAlgn val="ctr"/>
        <c:lblOffset val="100"/>
        <c:noMultiLvlLbl val="0"/>
      </c:catAx>
      <c:valAx>
        <c:axId val="1865259760"/>
        <c:scaling>
          <c:orientation val="minMax"/>
        </c:scaling>
        <c:delete val="1"/>
        <c:axPos val="l"/>
        <c:numFmt formatCode="#,###" sourceLinked="1"/>
        <c:majorTickMark val="none"/>
        <c:minorTickMark val="none"/>
        <c:tickLblPos val="nextTo"/>
        <c:crossAx val="1865260592"/>
        <c:crosses val="autoZero"/>
        <c:crossBetween val="between"/>
      </c:valAx>
      <c:spPr>
        <a:solidFill>
          <a:schemeClr val="bg1">
            <a:lumMod val="95000"/>
          </a:schemeClr>
        </a:solidFill>
        <a:ln>
          <a:noFill/>
        </a:ln>
        <a:effectLst/>
      </c:spPr>
    </c:plotArea>
    <c:legend>
      <c:legendPos val="b"/>
      <c:layout>
        <c:manualLayout>
          <c:xMode val="edge"/>
          <c:yMode val="edge"/>
          <c:x val="1.0706223822362923E-2"/>
          <c:y val="5.2458825921515087E-2"/>
          <c:w val="0.13747620879788047"/>
          <c:h val="0.18309329715561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279063900756098E-2"/>
          <c:y val="0.1295975822059445"/>
          <c:w val="0.9680542086007583"/>
          <c:h val="0.7901748307420301"/>
        </c:manualLayout>
      </c:layout>
      <c:barChart>
        <c:barDir val="col"/>
        <c:grouping val="stacked"/>
        <c:varyColors val="0"/>
        <c:ser>
          <c:idx val="0"/>
          <c:order val="0"/>
          <c:tx>
            <c:strRef>
              <c:f>'OpEx Plan - Cube'!$I$43</c:f>
              <c:strCache>
                <c:ptCount val="1"/>
                <c:pt idx="0">
                  <c:v>Personnel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c:spPr>
          <c:invertIfNegative val="0"/>
          <c:cat>
            <c:strRef>
              <c:f>'OpEx Plan - Cube'!$J$42:$AG$42</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'OpEx Plan - Cube'!$J$43:$AG$43</c:f>
              <c:numCache>
                <c:formatCode>#,###</c:formatCode>
                <c:ptCount val="12"/>
                <c:pt idx="0">
                  <c:v>145415.49154600003</c:v>
                </c:pt>
                <c:pt idx="1">
                  <c:v>151728.03308600001</c:v>
                </c:pt>
                <c:pt idx="2">
                  <c:v>158571.22268600002</c:v>
                </c:pt>
                <c:pt idx="3">
                  <c:v>169664.32737400001</c:v>
                </c:pt>
                <c:pt idx="4">
                  <c:v>169650.84807800001</c:v>
                </c:pt>
                <c:pt idx="5">
                  <c:v>169633.587726</c:v>
                </c:pt>
                <c:pt idx="6">
                  <c:v>167346.42492600001</c:v>
                </c:pt>
                <c:pt idx="7">
                  <c:v>164451.864566</c:v>
                </c:pt>
                <c:pt idx="8">
                  <c:v>163579.43589200001</c:v>
                </c:pt>
                <c:pt idx="9">
                  <c:v>163579.02218</c:v>
                </c:pt>
                <c:pt idx="10">
                  <c:v>163579.02218</c:v>
                </c:pt>
                <c:pt idx="11">
                  <c:v>163182.64958</c:v>
                </c:pt>
              </c:numCache>
            </c:numRef>
          </c:val>
          <c:extLst>
            <c:ext xmlns:c16="http://schemas.microsoft.com/office/drawing/2014/chart" uri="{C3380CC4-5D6E-409C-BE32-E72D297353CC}">
              <c16:uniqueId val="{00000000-120A-4158-ADF0-2EAFD169692F}"/>
            </c:ext>
          </c:extLst>
        </c:ser>
        <c:ser>
          <c:idx val="1"/>
          <c:order val="1"/>
          <c:tx>
            <c:strRef>
              <c:f>'OpEx Plan - Cube'!$I$44</c:f>
              <c:strCache>
                <c:ptCount val="1"/>
                <c:pt idx="0">
                  <c:v>Other OpEx</c:v>
                </c:pt>
              </c:strCache>
            </c:strRef>
          </c:tx>
          <c:spPr>
            <a:solidFill>
              <a:schemeClr val="tx1"/>
            </a:solidFill>
            <a:ln>
              <a:solidFill>
                <a:schemeClr val="tx2"/>
              </a:solidFill>
            </a:ln>
            <a:effectLst>
              <a:outerShdw blurRad="57150" dist="19050" dir="5400000" algn="ctr" rotWithShape="0">
                <a:srgbClr val="000000">
                  <a:alpha val="63000"/>
                </a:srgbClr>
              </a:outerShdw>
            </a:effectLst>
          </c:spPr>
          <c:invertIfNegative val="0"/>
          <c:cat>
            <c:strRef>
              <c:f>'OpEx Plan - Cube'!$J$42:$AG$42</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'OpEx Plan - Cube'!$J$44:$AG$44</c:f>
              <c:numCache>
                <c:formatCode>#,###</c:formatCode>
                <c:ptCount val="12"/>
                <c:pt idx="0">
                  <c:v>91200</c:v>
                </c:pt>
                <c:pt idx="1">
                  <c:v>59100</c:v>
                </c:pt>
                <c:pt idx="2">
                  <c:v>105200</c:v>
                </c:pt>
                <c:pt idx="3">
                  <c:v>122200</c:v>
                </c:pt>
                <c:pt idx="4">
                  <c:v>227200</c:v>
                </c:pt>
                <c:pt idx="5">
                  <c:v>134200</c:v>
                </c:pt>
                <c:pt idx="6">
                  <c:v>155950</c:v>
                </c:pt>
                <c:pt idx="7">
                  <c:v>134950</c:v>
                </c:pt>
                <c:pt idx="8">
                  <c:v>134950</c:v>
                </c:pt>
                <c:pt idx="9">
                  <c:v>168950</c:v>
                </c:pt>
                <c:pt idx="10">
                  <c:v>143950</c:v>
                </c:pt>
                <c:pt idx="11">
                  <c:v>140950</c:v>
                </c:pt>
              </c:numCache>
            </c:numRef>
          </c:val>
          <c:extLst>
            <c:ext xmlns:c16="http://schemas.microsoft.com/office/drawing/2014/chart" uri="{C3380CC4-5D6E-409C-BE32-E72D297353CC}">
              <c16:uniqueId val="{00000001-120A-4158-ADF0-2EAFD169692F}"/>
            </c:ext>
          </c:extLst>
        </c:ser>
        <c:dLbls>
          <c:showLegendKey val="0"/>
          <c:showVal val="0"/>
          <c:showCatName val="0"/>
          <c:showSerName val="0"/>
          <c:showPercent val="0"/>
          <c:showBubbleSize val="0"/>
        </c:dLbls>
        <c:gapWidth val="150"/>
        <c:overlap val="100"/>
        <c:axId val="1865260592"/>
        <c:axId val="1865259760"/>
      </c:barChart>
      <c:catAx>
        <c:axId val="1865260592"/>
        <c:scaling>
          <c:orientation val="minMax"/>
        </c:scaling>
        <c:delete val="1"/>
        <c:axPos val="b"/>
        <c:numFmt formatCode="General" sourceLinked="1"/>
        <c:majorTickMark val="none"/>
        <c:minorTickMark val="none"/>
        <c:tickLblPos val="nextTo"/>
        <c:crossAx val="1865259760"/>
        <c:crosses val="autoZero"/>
        <c:auto val="1"/>
        <c:lblAlgn val="ctr"/>
        <c:lblOffset val="100"/>
        <c:noMultiLvlLbl val="0"/>
      </c:catAx>
      <c:valAx>
        <c:axId val="1865259760"/>
        <c:scaling>
          <c:orientation val="minMax"/>
        </c:scaling>
        <c:delete val="1"/>
        <c:axPos val="l"/>
        <c:numFmt formatCode="#,###" sourceLinked="1"/>
        <c:majorTickMark val="none"/>
        <c:minorTickMark val="none"/>
        <c:tickLblPos val="nextTo"/>
        <c:crossAx val="1865260592"/>
        <c:crosses val="autoZero"/>
        <c:crossBetween val="between"/>
      </c:valAx>
      <c:spPr>
        <a:solidFill>
          <a:schemeClr val="bg1">
            <a:lumMod val="95000"/>
          </a:schemeClr>
        </a:solidFill>
        <a:ln>
          <a:noFill/>
        </a:ln>
        <a:effectLst/>
      </c:spPr>
    </c:plotArea>
    <c:legend>
      <c:legendPos val="b"/>
      <c:layout>
        <c:manualLayout>
          <c:xMode val="edge"/>
          <c:yMode val="edge"/>
          <c:x val="1.0706223822362923E-2"/>
          <c:y val="5.2458825921515087E-2"/>
          <c:w val="0.13747620879788047"/>
          <c:h val="0.18309329715561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title pos="t" align="ctr" overlay="0">
      <cx:tx>
        <cx:txData>
          <cx:v>Working Budget Bridge by Account</cx:v>
        </cx:txData>
      </cx:tx>
      <cx:txPr>
        <a:bodyPr spcFirstLastPara="1" vertOverflow="ellipsis" horzOverflow="overflow" wrap="square" lIns="0" tIns="0" rIns="0" bIns="0" anchor="ctr" anchorCtr="1"/>
        <a:lstStyle/>
        <a:p>
          <a:pPr algn="ctr" rtl="0">
            <a:defRPr>
              <a:solidFill>
                <a:sysClr val="windowText" lastClr="000000"/>
              </a:solidFill>
            </a:defRPr>
          </a:pPr>
          <a:r>
            <a:rPr lang="en-US" sz="1800" b="1" i="0" u="none" strike="noStrike" baseline="0">
              <a:solidFill>
                <a:sysClr val="windowText" lastClr="000000"/>
              </a:solidFill>
              <a:latin typeface="Calibri" panose="020F0502020204030204"/>
            </a:rPr>
            <a:t>Working Budget Bridge by Account</a:t>
          </a:r>
        </a:p>
      </cx:txPr>
    </cx:title>
    <cx:plotArea>
      <cx:plotAreaRegion>
        <cx:series layoutId="waterfall" uniqueId="{C7A3FDEA-B7CD-40AE-ABB5-67F3FF5EBF2B}">
          <cx:dataLabels pos="outEnd">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solidFill>
                  <a:latin typeface="Calibri" panose="020F0502020204030204"/>
                </a:endParaRPr>
              </a:p>
            </cx:txPr>
            <cx:visibility seriesName="0" categoryName="0" value="1"/>
          </cx:dataLabels>
          <cx:dataId val="0"/>
          <cx:layoutPr>
            <cx:visibility connectorLines="0"/>
            <cx:subtotals>
              <cx:idx val="0"/>
              <cx:idx val="6"/>
            </cx:subtotals>
          </cx:layoutPr>
        </cx:series>
      </cx:plotAreaRegion>
      <cx:axis id="0">
        <cx:catScaling gapWidth="0.25"/>
        <cx:tickLabels/>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lumMod val="75000"/>
                  <a:lumOff val="25000"/>
                </a:sysClr>
              </a:solidFill>
              <a:latin typeface="Calibri" panose="020F0502020204030204"/>
            </a:endParaRPr>
          </a:p>
        </cx:txPr>
      </cx:axis>
      <cx:axis id="1" hidden="1">
        <cx:valScaling/>
        <cx:tickLabels/>
      </cx:axis>
    </cx:plotArea>
    <cx:legend pos="t" align="ctr" overlay="0">
      <cx:spPr>
        <a:solidFill>
          <a:schemeClr val="bg1">
            <a:lumMod val="95000"/>
          </a:schemeClr>
        </a:solidFill>
      </cx:spPr>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75000"/>
                <a:lumOff val="25000"/>
              </a:sysClr>
            </a:solidFill>
            <a:latin typeface="Calibri" panose="020F0502020204030204"/>
          </a:endParaRPr>
        </a:p>
      </cx:txPr>
    </cx:legend>
  </cx:chart>
  <cx:spPr>
    <a:solidFill>
      <a:schemeClr val="bg1">
        <a:lumMod val="95000"/>
      </a:schemeClr>
    </a:solidFill>
    <a:ln>
      <a:solidFill>
        <a:schemeClr val="accent1"/>
      </a:solidFill>
    </a:ln>
  </cx:spPr>
  <cx:fmtOvrs>
    <cx:fmtOvr idx="2">
      <cx:spPr>
        <a:solidFill>
          <a:srgbClr val="002060"/>
        </a:solidFill>
        <a:ln>
          <a:solidFill>
            <a:srgbClr val="002060"/>
          </a:solidFill>
        </a:ln>
      </cx:spPr>
    </cx:fmtOvr>
    <cx:fmtOvr idx="0">
      <cx:spPr>
        <a:solidFill>
          <a:srgbClr val="00B050"/>
        </a:solidFill>
        <a:ln>
          <a:solidFill>
            <a:srgbClr val="00B050"/>
          </a:solidFill>
        </a:ln>
      </cx:spPr>
    </cx:fmtOvr>
    <cx:fmtOvr idx="1">
      <cx:spPr>
        <a:solidFill>
          <a:srgbClr val="FF0000"/>
        </a:solidFill>
        <a:ln>
          <a:solidFill>
            <a:srgbClr val="FF0000"/>
          </a:solidFill>
        </a:ln>
      </cx:spPr>
    </cx:fmtOvr>
  </cx:fmtOvr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_xlchart.v5.2</cx:f>
      </cx:strDim>
      <cx:numDim type="val">
        <cx:f>_xlchart.v5.3</cx:f>
      </cx:numDim>
    </cx:data>
  </cx:chartData>
  <cx:chart>
    <cx:title pos="t" align="ctr" overlay="0">
      <cx:tx>
        <cx:txData>
          <cx:v>Working Budget Bridge by Account</cx:v>
        </cx:txData>
      </cx:tx>
      <cx:txPr>
        <a:bodyPr spcFirstLastPara="1" vertOverflow="ellipsis" horzOverflow="overflow" wrap="square" lIns="0" tIns="0" rIns="0" bIns="0" anchor="ctr" anchorCtr="1"/>
        <a:lstStyle/>
        <a:p>
          <a:pPr algn="ctr" rtl="0">
            <a:defRPr>
              <a:solidFill>
                <a:sysClr val="windowText" lastClr="000000"/>
              </a:solidFill>
            </a:defRPr>
          </a:pPr>
          <a:r>
            <a:rPr lang="en-US" sz="1800" b="1" i="0" u="none" strike="noStrike" baseline="0">
              <a:solidFill>
                <a:sysClr val="windowText" lastClr="000000"/>
              </a:solidFill>
              <a:latin typeface="Calibri" panose="020F0502020204030204"/>
            </a:rPr>
            <a:t>Working Budget Bridge by Account</a:t>
          </a:r>
        </a:p>
      </cx:txPr>
    </cx:title>
    <cx:plotArea>
      <cx:plotAreaRegion>
        <cx:series layoutId="waterfall" uniqueId="{C7A3FDEA-B7CD-40AE-ABB5-67F3FF5EBF2B}">
          <cx:dataLabels pos="outEnd">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solidFill>
                  <a:latin typeface="Calibri" panose="020F0502020204030204"/>
                </a:endParaRPr>
              </a:p>
            </cx:txPr>
            <cx:visibility seriesName="0" categoryName="0" value="1"/>
          </cx:dataLabels>
          <cx:dataId val="0"/>
          <cx:layoutPr>
            <cx:visibility connectorLines="0"/>
            <cx:subtotals>
              <cx:idx val="0"/>
              <cx:idx val="6"/>
            </cx:subtotals>
          </cx:layoutPr>
        </cx:series>
      </cx:plotAreaRegion>
      <cx:axis id="0">
        <cx:catScaling gapWidth="0.25"/>
        <cx:tickLabels/>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lumMod val="75000"/>
                  <a:lumOff val="25000"/>
                </a:sysClr>
              </a:solidFill>
              <a:latin typeface="Calibri" panose="020F0502020204030204"/>
            </a:endParaRPr>
          </a:p>
        </cx:txPr>
      </cx:axis>
      <cx:axis id="1" hidden="1">
        <cx:valScaling/>
        <cx:tickLabels/>
      </cx:axis>
    </cx:plotArea>
    <cx:legend pos="t" align="ctr" overlay="0">
      <cx:spPr>
        <a:solidFill>
          <a:schemeClr val="bg1">
            <a:lumMod val="95000"/>
          </a:schemeClr>
        </a:solidFill>
      </cx:spPr>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75000"/>
                <a:lumOff val="25000"/>
              </a:sysClr>
            </a:solidFill>
            <a:latin typeface="Calibri" panose="020F0502020204030204"/>
          </a:endParaRPr>
        </a:p>
      </cx:txPr>
    </cx:legend>
  </cx:chart>
  <cx:spPr>
    <a:solidFill>
      <a:schemeClr val="bg1">
        <a:lumMod val="95000"/>
      </a:schemeClr>
    </a:solidFill>
    <a:ln>
      <a:solidFill>
        <a:schemeClr val="accent1"/>
      </a:solidFill>
    </a:ln>
  </cx:spPr>
  <cx:fmtOvrs>
    <cx:fmtOvr idx="2">
      <cx:spPr>
        <a:solidFill>
          <a:srgbClr val="002060"/>
        </a:solidFill>
        <a:ln>
          <a:solidFill>
            <a:srgbClr val="002060"/>
          </a:solidFill>
        </a:ln>
      </cx:spPr>
    </cx:fmtOvr>
    <cx:fmtOvr idx="0">
      <cx:spPr>
        <a:solidFill>
          <a:srgbClr val="00B050"/>
        </a:solidFill>
        <a:ln>
          <a:solidFill>
            <a:srgbClr val="00B050"/>
          </a:solidFill>
        </a:ln>
      </cx:spPr>
    </cx:fmtOvr>
    <cx:fmtOvr idx="1">
      <cx:spPr>
        <a:solidFill>
          <a:srgbClr val="FF0000"/>
        </a:solidFill>
        <a:ln>
          <a:solidFill>
            <a:srgbClr val="FF0000"/>
          </a:solidFill>
        </a:ln>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7">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dk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97">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dk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microsoft.com/office/2014/relationships/chartEx" Target="../charts/chartEx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1806575</xdr:colOff>
      <xdr:row>1</xdr:row>
      <xdr:rowOff>184150</xdr:rowOff>
    </xdr:from>
    <xdr:ext cx="1511300" cy="441325"/>
    <xdr:pic>
      <xdr:nvPicPr>
        <xdr:cNvPr id="2" name="Picture 1">
          <a:extLst>
            <a:ext uri="{FF2B5EF4-FFF2-40B4-BE49-F238E27FC236}">
              <a16:creationId xmlns:a16="http://schemas.microsoft.com/office/drawing/2014/main" id="{5D126BD3-CD91-4790-82E7-B2CF105E6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5575" y="425450"/>
          <a:ext cx="1511300" cy="441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18</xdr:col>
      <xdr:colOff>417945</xdr:colOff>
      <xdr:row>10</xdr:row>
      <xdr:rowOff>355023</xdr:rowOff>
    </xdr:from>
    <xdr:to>
      <xdr:col>18</xdr:col>
      <xdr:colOff>632114</xdr:colOff>
      <xdr:row>11</xdr:row>
      <xdr:rowOff>169023</xdr:rowOff>
    </xdr:to>
    <xdr:pic>
      <xdr:nvPicPr>
        <xdr:cNvPr id="2" name="Picture 1">
          <a:extLst>
            <a:ext uri="{FF2B5EF4-FFF2-40B4-BE49-F238E27FC236}">
              <a16:creationId xmlns:a16="http://schemas.microsoft.com/office/drawing/2014/main" id="{8AFBF9A1-58B3-405C-B948-502B1C0B53CF}"/>
            </a:ext>
          </a:extLst>
        </xdr:cNvPr>
        <xdr:cNvPicPr>
          <a:picLocks noChangeAspect="1"/>
        </xdr:cNvPicPr>
      </xdr:nvPicPr>
      <xdr:blipFill>
        <a:blip xmlns:r="http://schemas.openxmlformats.org/officeDocument/2006/relationships" r:embed="rId1"/>
        <a:stretch>
          <a:fillRect/>
        </a:stretch>
      </xdr:blipFill>
      <xdr:spPr>
        <a:xfrm>
          <a:off x="8304645" y="2031423"/>
          <a:ext cx="214169" cy="175951"/>
        </a:xfrm>
        <a:prstGeom prst="rect">
          <a:avLst/>
        </a:prstGeom>
      </xdr:spPr>
    </xdr:pic>
    <xdr:clientData/>
  </xdr:twoCellAnchor>
  <xdr:twoCellAnchor>
    <xdr:from>
      <xdr:col>8</xdr:col>
      <xdr:colOff>406978</xdr:colOff>
      <xdr:row>9</xdr:row>
      <xdr:rowOff>51953</xdr:rowOff>
    </xdr:from>
    <xdr:to>
      <xdr:col>8</xdr:col>
      <xdr:colOff>762000</xdr:colOff>
      <xdr:row>10</xdr:row>
      <xdr:rowOff>129885</xdr:rowOff>
    </xdr:to>
    <xdr:sp macro="" textlink="">
      <xdr:nvSpPr>
        <xdr:cNvPr id="3" name="TextBox 2">
          <a:extLst>
            <a:ext uri="{FF2B5EF4-FFF2-40B4-BE49-F238E27FC236}">
              <a16:creationId xmlns:a16="http://schemas.microsoft.com/office/drawing/2014/main" id="{8C1DD4E0-71F5-4DD6-83A5-7C521B8D8C0D}"/>
            </a:ext>
          </a:extLst>
        </xdr:cNvPr>
        <xdr:cNvSpPr txBox="1"/>
      </xdr:nvSpPr>
      <xdr:spPr>
        <a:xfrm>
          <a:off x="2769178" y="1566428"/>
          <a:ext cx="355022" cy="2398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9</xdr:col>
      <xdr:colOff>342899</xdr:colOff>
      <xdr:row>9</xdr:row>
      <xdr:rowOff>57149</xdr:rowOff>
    </xdr:from>
    <xdr:to>
      <xdr:col>9</xdr:col>
      <xdr:colOff>675408</xdr:colOff>
      <xdr:row>10</xdr:row>
      <xdr:rowOff>135081</xdr:rowOff>
    </xdr:to>
    <xdr:sp macro="" textlink="">
      <xdr:nvSpPr>
        <xdr:cNvPr id="4" name="TextBox 3">
          <a:extLst>
            <a:ext uri="{FF2B5EF4-FFF2-40B4-BE49-F238E27FC236}">
              <a16:creationId xmlns:a16="http://schemas.microsoft.com/office/drawing/2014/main" id="{EAE6095E-B69D-4883-B8D9-1A9165997627}"/>
            </a:ext>
          </a:extLst>
        </xdr:cNvPr>
        <xdr:cNvSpPr txBox="1"/>
      </xdr:nvSpPr>
      <xdr:spPr>
        <a:xfrm>
          <a:off x="3781424" y="1571624"/>
          <a:ext cx="332509" cy="2398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xdr:from>
      <xdr:col>14</xdr:col>
      <xdr:colOff>192231</xdr:colOff>
      <xdr:row>10</xdr:row>
      <xdr:rowOff>45025</xdr:rowOff>
    </xdr:from>
    <xdr:to>
      <xdr:col>14</xdr:col>
      <xdr:colOff>524740</xdr:colOff>
      <xdr:row>10</xdr:row>
      <xdr:rowOff>287480</xdr:rowOff>
    </xdr:to>
    <xdr:sp macro="" textlink="">
      <xdr:nvSpPr>
        <xdr:cNvPr id="5" name="TextBox 4">
          <a:extLst>
            <a:ext uri="{FF2B5EF4-FFF2-40B4-BE49-F238E27FC236}">
              <a16:creationId xmlns:a16="http://schemas.microsoft.com/office/drawing/2014/main" id="{AFD02AEF-AA4F-4BBC-A264-C91FA2D913B2}"/>
            </a:ext>
          </a:extLst>
        </xdr:cNvPr>
        <xdr:cNvSpPr txBox="1"/>
      </xdr:nvSpPr>
      <xdr:spPr>
        <a:xfrm>
          <a:off x="6573981" y="172142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225137</xdr:colOff>
      <xdr:row>7</xdr:row>
      <xdr:rowOff>69273</xdr:rowOff>
    </xdr:from>
    <xdr:to>
      <xdr:col>4</xdr:col>
      <xdr:colOff>580159</xdr:colOff>
      <xdr:row>8</xdr:row>
      <xdr:rowOff>121228</xdr:rowOff>
    </xdr:to>
    <xdr:sp macro="" textlink="">
      <xdr:nvSpPr>
        <xdr:cNvPr id="2" name="TextBox 1">
          <a:extLst>
            <a:ext uri="{FF2B5EF4-FFF2-40B4-BE49-F238E27FC236}">
              <a16:creationId xmlns:a16="http://schemas.microsoft.com/office/drawing/2014/main" id="{77AEC2F4-8DA8-4CEA-901A-72631ED78745}"/>
            </a:ext>
          </a:extLst>
        </xdr:cNvPr>
        <xdr:cNvSpPr txBox="1"/>
      </xdr:nvSpPr>
      <xdr:spPr>
        <a:xfrm>
          <a:off x="2644487" y="1307523"/>
          <a:ext cx="355022"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5</xdr:col>
      <xdr:colOff>386196</xdr:colOff>
      <xdr:row>7</xdr:row>
      <xdr:rowOff>48491</xdr:rowOff>
    </xdr:from>
    <xdr:to>
      <xdr:col>5</xdr:col>
      <xdr:colOff>741218</xdr:colOff>
      <xdr:row>8</xdr:row>
      <xdr:rowOff>100446</xdr:rowOff>
    </xdr:to>
    <xdr:sp macro="" textlink="">
      <xdr:nvSpPr>
        <xdr:cNvPr id="3" name="TextBox 2">
          <a:extLst>
            <a:ext uri="{FF2B5EF4-FFF2-40B4-BE49-F238E27FC236}">
              <a16:creationId xmlns:a16="http://schemas.microsoft.com/office/drawing/2014/main" id="{EFA9411C-C253-4399-A09B-3A2B2CD7EB1E}"/>
            </a:ext>
          </a:extLst>
        </xdr:cNvPr>
        <xdr:cNvSpPr txBox="1"/>
      </xdr:nvSpPr>
      <xdr:spPr>
        <a:xfrm>
          <a:off x="3700896" y="1286741"/>
          <a:ext cx="355022"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xdr:from>
      <xdr:col>8</xdr:col>
      <xdr:colOff>226869</xdr:colOff>
      <xdr:row>1</xdr:row>
      <xdr:rowOff>174914</xdr:rowOff>
    </xdr:from>
    <xdr:to>
      <xdr:col>8</xdr:col>
      <xdr:colOff>581891</xdr:colOff>
      <xdr:row>3</xdr:row>
      <xdr:rowOff>36369</xdr:rowOff>
    </xdr:to>
    <xdr:sp macro="" textlink="">
      <xdr:nvSpPr>
        <xdr:cNvPr id="4" name="TextBox 3">
          <a:extLst>
            <a:ext uri="{FF2B5EF4-FFF2-40B4-BE49-F238E27FC236}">
              <a16:creationId xmlns:a16="http://schemas.microsoft.com/office/drawing/2014/main" id="{C0AB2A72-7906-4135-A8AD-18FB5E65AA26}"/>
            </a:ext>
          </a:extLst>
        </xdr:cNvPr>
        <xdr:cNvSpPr txBox="1"/>
      </xdr:nvSpPr>
      <xdr:spPr>
        <a:xfrm>
          <a:off x="5646594" y="441614"/>
          <a:ext cx="355022"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[3]</a:t>
          </a:r>
        </a:p>
      </xdr:txBody>
    </xdr:sp>
    <xdr:clientData/>
  </xdr:twoCellAnchor>
  <xdr:twoCellAnchor editAs="oneCell">
    <xdr:from>
      <xdr:col>10</xdr:col>
      <xdr:colOff>147204</xdr:colOff>
      <xdr:row>9</xdr:row>
      <xdr:rowOff>8658</xdr:rowOff>
    </xdr:from>
    <xdr:to>
      <xdr:col>10</xdr:col>
      <xdr:colOff>361373</xdr:colOff>
      <xdr:row>9</xdr:row>
      <xdr:rowOff>186340</xdr:rowOff>
    </xdr:to>
    <xdr:pic>
      <xdr:nvPicPr>
        <xdr:cNvPr id="5" name="Picture 4">
          <a:extLst>
            <a:ext uri="{FF2B5EF4-FFF2-40B4-BE49-F238E27FC236}">
              <a16:creationId xmlns:a16="http://schemas.microsoft.com/office/drawing/2014/main" id="{7A278352-8B53-42A4-AF29-CAE0CD6D3064}"/>
            </a:ext>
          </a:extLst>
        </xdr:cNvPr>
        <xdr:cNvPicPr>
          <a:picLocks noChangeAspect="1"/>
        </xdr:cNvPicPr>
      </xdr:nvPicPr>
      <xdr:blipFill>
        <a:blip xmlns:r="http://schemas.openxmlformats.org/officeDocument/2006/relationships" r:embed="rId1"/>
        <a:stretch>
          <a:fillRect/>
        </a:stretch>
      </xdr:blipFill>
      <xdr:spPr>
        <a:xfrm>
          <a:off x="6433704" y="1580283"/>
          <a:ext cx="214169" cy="177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223403</xdr:colOff>
      <xdr:row>6</xdr:row>
      <xdr:rowOff>6060</xdr:rowOff>
    </xdr:from>
    <xdr:to>
      <xdr:col>11</xdr:col>
      <xdr:colOff>63211</xdr:colOff>
      <xdr:row>20</xdr:row>
      <xdr:rowOff>153265</xdr:rowOff>
    </xdr:to>
    <mc:AlternateContent xmlns:mc="http://schemas.openxmlformats.org/markup-compatibility/2006">
      <mc:Choice xmlns:cx4="http://schemas.microsoft.com/office/drawing/2016/5/10/chartex" Requires="cx4">
        <xdr:graphicFrame macro="">
          <xdr:nvGraphicFramePr>
            <xdr:cNvPr id="6" name="Chart 5">
              <a:extLst>
                <a:ext uri="{FF2B5EF4-FFF2-40B4-BE49-F238E27FC236}">
                  <a16:creationId xmlns:a16="http://schemas.microsoft.com/office/drawing/2014/main" id="{375740AA-E327-49B8-B72C-C7EAEE666F5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3903" y="1441160"/>
              <a:ext cx="5885008" cy="263640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133351</xdr:colOff>
      <xdr:row>5</xdr:row>
      <xdr:rowOff>190500</xdr:rowOff>
    </xdr:from>
    <xdr:to>
      <xdr:col>18</xdr:col>
      <xdr:colOff>57150</xdr:colOff>
      <xdr:row>21</xdr:row>
      <xdr:rowOff>8658</xdr:rowOff>
    </xdr:to>
    <xdr:graphicFrame macro="">
      <xdr:nvGraphicFramePr>
        <xdr:cNvPr id="7" name="Chart 6">
          <a:extLst>
            <a:ext uri="{FF2B5EF4-FFF2-40B4-BE49-F238E27FC236}">
              <a16:creationId xmlns:a16="http://schemas.microsoft.com/office/drawing/2014/main" id="{517BFF2F-C712-4C5A-91C5-3AB1AF626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213013</xdr:colOff>
      <xdr:row>12</xdr:row>
      <xdr:rowOff>106507</xdr:rowOff>
    </xdr:from>
    <xdr:to>
      <xdr:col>12</xdr:col>
      <xdr:colOff>0</xdr:colOff>
      <xdr:row>14</xdr:row>
      <xdr:rowOff>123825</xdr:rowOff>
    </xdr:to>
    <xdr:sp macro="" textlink="">
      <xdr:nvSpPr>
        <xdr:cNvPr id="10" name="Arrow: Right 9">
          <a:extLst>
            <a:ext uri="{FF2B5EF4-FFF2-40B4-BE49-F238E27FC236}">
              <a16:creationId xmlns:a16="http://schemas.microsoft.com/office/drawing/2014/main" id="{87C06ECB-C530-4F28-83BB-AAA509A6B6E5}"/>
            </a:ext>
          </a:extLst>
        </xdr:cNvPr>
        <xdr:cNvSpPr/>
      </xdr:nvSpPr>
      <xdr:spPr>
        <a:xfrm>
          <a:off x="6737638" y="6516832"/>
          <a:ext cx="548987" cy="398318"/>
        </a:xfrm>
        <a:prstGeom prst="rightArrow">
          <a:avLst/>
        </a:prstGeom>
        <a:gradFill>
          <a:gsLst>
            <a:gs pos="59000">
              <a:schemeClr val="bg1">
                <a:lumMod val="50000"/>
              </a:schemeClr>
            </a:gs>
            <a:gs pos="13000">
              <a:schemeClr val="bg1">
                <a:lumMod val="50000"/>
              </a:schemeClr>
            </a:gs>
            <a:gs pos="36000">
              <a:srgbClr val="232323"/>
            </a:gs>
            <a:gs pos="85000">
              <a:schemeClr val="tx1">
                <a:lumMod val="85000"/>
                <a:lumOff val="15000"/>
              </a:schemeClr>
            </a:gs>
          </a:gsLst>
        </a:gradFill>
        <a:ln/>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223403</xdr:colOff>
      <xdr:row>6</xdr:row>
      <xdr:rowOff>6060</xdr:rowOff>
    </xdr:from>
    <xdr:to>
      <xdr:col>11</xdr:col>
      <xdr:colOff>63211</xdr:colOff>
      <xdr:row>20</xdr:row>
      <xdr:rowOff>153265</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AF3F460A-13D6-4B8B-984B-B2E172DA4AE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3903" y="1441160"/>
              <a:ext cx="5885008" cy="263640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133351</xdr:colOff>
      <xdr:row>5</xdr:row>
      <xdr:rowOff>190500</xdr:rowOff>
    </xdr:from>
    <xdr:to>
      <xdr:col>18</xdr:col>
      <xdr:colOff>57150</xdr:colOff>
      <xdr:row>21</xdr:row>
      <xdr:rowOff>8658</xdr:rowOff>
    </xdr:to>
    <xdr:graphicFrame macro="">
      <xdr:nvGraphicFramePr>
        <xdr:cNvPr id="3" name="Chart 2">
          <a:extLst>
            <a:ext uri="{FF2B5EF4-FFF2-40B4-BE49-F238E27FC236}">
              <a16:creationId xmlns:a16="http://schemas.microsoft.com/office/drawing/2014/main" id="{C19B1701-6452-4435-A8D6-23A01E94F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213013</xdr:colOff>
      <xdr:row>12</xdr:row>
      <xdr:rowOff>106507</xdr:rowOff>
    </xdr:from>
    <xdr:to>
      <xdr:col>12</xdr:col>
      <xdr:colOff>0</xdr:colOff>
      <xdr:row>14</xdr:row>
      <xdr:rowOff>123825</xdr:rowOff>
    </xdr:to>
    <xdr:sp macro="" textlink="">
      <xdr:nvSpPr>
        <xdr:cNvPr id="4" name="Arrow: Right 3">
          <a:extLst>
            <a:ext uri="{FF2B5EF4-FFF2-40B4-BE49-F238E27FC236}">
              <a16:creationId xmlns:a16="http://schemas.microsoft.com/office/drawing/2014/main" id="{61975627-B50C-4609-9F31-5C4D839EB33F}"/>
            </a:ext>
          </a:extLst>
        </xdr:cNvPr>
        <xdr:cNvSpPr/>
      </xdr:nvSpPr>
      <xdr:spPr>
        <a:xfrm>
          <a:off x="6470938" y="2687782"/>
          <a:ext cx="548987" cy="398318"/>
        </a:xfrm>
        <a:prstGeom prst="rightArrow">
          <a:avLst/>
        </a:prstGeom>
        <a:gradFill>
          <a:gsLst>
            <a:gs pos="59000">
              <a:schemeClr val="bg1">
                <a:lumMod val="50000"/>
              </a:schemeClr>
            </a:gs>
            <a:gs pos="13000">
              <a:schemeClr val="bg1">
                <a:lumMod val="50000"/>
              </a:schemeClr>
            </a:gs>
            <a:gs pos="36000">
              <a:srgbClr val="232323"/>
            </a:gs>
            <a:gs pos="85000">
              <a:schemeClr val="tx1">
                <a:lumMod val="85000"/>
                <a:lumOff val="15000"/>
              </a:schemeClr>
            </a:gs>
          </a:gsLst>
        </a:gradFill>
        <a:ln/>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1609725</xdr:colOff>
      <xdr:row>24</xdr:row>
      <xdr:rowOff>9525</xdr:rowOff>
    </xdr:from>
    <xdr:to>
      <xdr:col>3</xdr:col>
      <xdr:colOff>116685</xdr:colOff>
      <xdr:row>24</xdr:row>
      <xdr:rowOff>180520</xdr:rowOff>
    </xdr:to>
    <xdr:pic>
      <xdr:nvPicPr>
        <xdr:cNvPr id="5" name="Picture 4">
          <a:extLst>
            <a:ext uri="{FF2B5EF4-FFF2-40B4-BE49-F238E27FC236}">
              <a16:creationId xmlns:a16="http://schemas.microsoft.com/office/drawing/2014/main" id="{9F17486A-E81C-48B8-880A-F1F6B7EF8209}"/>
            </a:ext>
          </a:extLst>
        </xdr:cNvPr>
        <xdr:cNvPicPr>
          <a:picLocks noChangeAspect="1"/>
        </xdr:cNvPicPr>
      </xdr:nvPicPr>
      <xdr:blipFill>
        <a:blip xmlns:r="http://schemas.openxmlformats.org/officeDocument/2006/relationships" r:embed="rId3"/>
        <a:stretch>
          <a:fillRect/>
        </a:stretch>
      </xdr:blipFill>
      <xdr:spPr>
        <a:xfrm>
          <a:off x="2114550" y="4953000"/>
          <a:ext cx="221460" cy="183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34018</xdr:colOff>
      <xdr:row>0</xdr:row>
      <xdr:rowOff>47626</xdr:rowOff>
    </xdr:from>
    <xdr:to>
      <xdr:col>0</xdr:col>
      <xdr:colOff>255478</xdr:colOff>
      <xdr:row>0</xdr:row>
      <xdr:rowOff>231321</xdr:rowOff>
    </xdr:to>
    <xdr:pic>
      <xdr:nvPicPr>
        <xdr:cNvPr id="2" name="Picture 1">
          <a:extLst>
            <a:ext uri="{FF2B5EF4-FFF2-40B4-BE49-F238E27FC236}">
              <a16:creationId xmlns:a16="http://schemas.microsoft.com/office/drawing/2014/main" id="{12ECAD17-928F-4D96-A6B4-2401981FAE83}"/>
            </a:ext>
          </a:extLst>
        </xdr:cNvPr>
        <xdr:cNvPicPr>
          <a:picLocks noChangeAspect="1"/>
        </xdr:cNvPicPr>
      </xdr:nvPicPr>
      <xdr:blipFill>
        <a:blip xmlns:r="http://schemas.openxmlformats.org/officeDocument/2006/relationships" r:embed="rId1"/>
        <a:stretch>
          <a:fillRect/>
        </a:stretch>
      </xdr:blipFill>
      <xdr:spPr>
        <a:xfrm>
          <a:off x="34018" y="47626"/>
          <a:ext cx="221460" cy="1836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34018</xdr:colOff>
      <xdr:row>0</xdr:row>
      <xdr:rowOff>47626</xdr:rowOff>
    </xdr:from>
    <xdr:to>
      <xdr:col>0</xdr:col>
      <xdr:colOff>255478</xdr:colOff>
      <xdr:row>0</xdr:row>
      <xdr:rowOff>231321</xdr:rowOff>
    </xdr:to>
    <xdr:pic>
      <xdr:nvPicPr>
        <xdr:cNvPr id="2" name="Picture 1">
          <a:extLst>
            <a:ext uri="{FF2B5EF4-FFF2-40B4-BE49-F238E27FC236}">
              <a16:creationId xmlns:a16="http://schemas.microsoft.com/office/drawing/2014/main" id="{E69F4B4B-76E8-4A7F-91A5-CC40363C6523}"/>
            </a:ext>
          </a:extLst>
        </xdr:cNvPr>
        <xdr:cNvPicPr>
          <a:picLocks noChangeAspect="1"/>
        </xdr:cNvPicPr>
      </xdr:nvPicPr>
      <xdr:blipFill>
        <a:blip xmlns:r="http://schemas.openxmlformats.org/officeDocument/2006/relationships" r:embed="rId1"/>
        <a:stretch>
          <a:fillRect/>
        </a:stretch>
      </xdr:blipFill>
      <xdr:spPr>
        <a:xfrm>
          <a:off x="34018" y="47626"/>
          <a:ext cx="221460" cy="183695"/>
        </a:xfrm>
        <a:prstGeom prst="rect">
          <a:avLst/>
        </a:prstGeom>
      </xdr:spPr>
    </xdr:pic>
    <xdr:clientData/>
  </xdr:twoCellAnchor>
  <xdr:twoCellAnchor editAs="oneCell">
    <xdr:from>
      <xdr:col>0</xdr:col>
      <xdr:colOff>31750</xdr:colOff>
      <xdr:row>23</xdr:row>
      <xdr:rowOff>15876</xdr:rowOff>
    </xdr:from>
    <xdr:to>
      <xdr:col>0</xdr:col>
      <xdr:colOff>253210</xdr:colOff>
      <xdr:row>23</xdr:row>
      <xdr:rowOff>191633</xdr:rowOff>
    </xdr:to>
    <xdr:pic>
      <xdr:nvPicPr>
        <xdr:cNvPr id="3" name="Picture 2">
          <a:extLst>
            <a:ext uri="{FF2B5EF4-FFF2-40B4-BE49-F238E27FC236}">
              <a16:creationId xmlns:a16="http://schemas.microsoft.com/office/drawing/2014/main" id="{FFCBECBF-294D-4ADE-A0DA-F603E31F7DD6}"/>
            </a:ext>
          </a:extLst>
        </xdr:cNvPr>
        <xdr:cNvPicPr>
          <a:picLocks noChangeAspect="1"/>
        </xdr:cNvPicPr>
      </xdr:nvPicPr>
      <xdr:blipFill>
        <a:blip xmlns:r="http://schemas.openxmlformats.org/officeDocument/2006/relationships" r:embed="rId1"/>
        <a:stretch>
          <a:fillRect/>
        </a:stretch>
      </xdr:blipFill>
      <xdr:spPr>
        <a:xfrm>
          <a:off x="31750" y="4321176"/>
          <a:ext cx="221460" cy="1852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247650</xdr:colOff>
      <xdr:row>2</xdr:row>
      <xdr:rowOff>0</xdr:rowOff>
    </xdr:from>
    <xdr:to>
      <xdr:col>33</xdr:col>
      <xdr:colOff>256116</xdr:colOff>
      <xdr:row>9</xdr:row>
      <xdr:rowOff>20112</xdr:rowOff>
    </xdr:to>
    <xdr:graphicFrame macro="">
      <xdr:nvGraphicFramePr>
        <xdr:cNvPr id="4" name="Chart 3">
          <a:extLst>
            <a:ext uri="{FF2B5EF4-FFF2-40B4-BE49-F238E27FC236}">
              <a16:creationId xmlns:a16="http://schemas.microsoft.com/office/drawing/2014/main" id="{C3518934-54BB-4C38-9A85-3EB109CB4E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15</xdr:row>
      <xdr:rowOff>0</xdr:rowOff>
    </xdr:from>
    <xdr:to>
      <xdr:col>0</xdr:col>
      <xdr:colOff>257175</xdr:colOff>
      <xdr:row>16</xdr:row>
      <xdr:rowOff>190500</xdr:rowOff>
    </xdr:to>
    <xdr:cxnSp macro="">
      <xdr:nvCxnSpPr>
        <xdr:cNvPr id="5" name="Straight Arrow Connector 4">
          <a:extLst>
            <a:ext uri="{FF2B5EF4-FFF2-40B4-BE49-F238E27FC236}">
              <a16:creationId xmlns:a16="http://schemas.microsoft.com/office/drawing/2014/main" id="{0B4E982B-E337-5286-0A84-7CEF5A3EDC63}"/>
            </a:ext>
          </a:extLst>
        </xdr:cNvPr>
        <xdr:cNvCxnSpPr/>
      </xdr:nvCxnSpPr>
      <xdr:spPr>
        <a:xfrm>
          <a:off x="257175" y="3019425"/>
          <a:ext cx="0" cy="4381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66676</xdr:colOff>
      <xdr:row>26</xdr:row>
      <xdr:rowOff>171450</xdr:rowOff>
    </xdr:from>
    <xdr:to>
      <xdr:col>7</xdr:col>
      <xdr:colOff>57150</xdr:colOff>
      <xdr:row>29</xdr:row>
      <xdr:rowOff>209550</xdr:rowOff>
    </xdr:to>
    <xdr:sp macro="" textlink="">
      <xdr:nvSpPr>
        <xdr:cNvPr id="6" name="TextBox 5">
          <a:extLst>
            <a:ext uri="{FF2B5EF4-FFF2-40B4-BE49-F238E27FC236}">
              <a16:creationId xmlns:a16="http://schemas.microsoft.com/office/drawing/2014/main" id="{4868B66D-BC7B-BCDC-58DD-848264695C39}"/>
            </a:ext>
          </a:extLst>
        </xdr:cNvPr>
        <xdr:cNvSpPr txBox="1"/>
      </xdr:nvSpPr>
      <xdr:spPr>
        <a:xfrm>
          <a:off x="66676" y="5915025"/>
          <a:ext cx="1876424" cy="781050"/>
        </a:xfrm>
        <a:prstGeom prst="rect">
          <a:avLst/>
        </a:prstGeom>
        <a:ln/>
        <a:scene3d>
          <a:camera prst="orthographicFront"/>
          <a:lightRig rig="threePt" dir="t"/>
        </a:scene3d>
        <a:sp3d>
          <a:bevelT prst="relaxedInset"/>
        </a:sp3d>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u="sng"/>
            <a:t>Helpful Tip:</a:t>
          </a:r>
          <a:r>
            <a:rPr lang="en-US" sz="1000" b="1" u="sng" baseline="0"/>
            <a:t> </a:t>
          </a:r>
          <a:r>
            <a:rPr lang="en-US" sz="1000" baseline="0"/>
            <a:t>When clicking on the tab hyperlinks - press F5 + Enter on the detailed tabs to toggle back to this OpEx Plan.</a:t>
          </a:r>
          <a:endParaRPr lang="en-US" sz="1000"/>
        </a:p>
      </xdr:txBody>
    </xdr:sp>
    <xdr:clientData/>
  </xdr:twoCellAnchor>
  <xdr:twoCellAnchor>
    <xdr:from>
      <xdr:col>0</xdr:col>
      <xdr:colOff>57151</xdr:colOff>
      <xdr:row>19</xdr:row>
      <xdr:rowOff>28575</xdr:rowOff>
    </xdr:from>
    <xdr:to>
      <xdr:col>0</xdr:col>
      <xdr:colOff>200025</xdr:colOff>
      <xdr:row>26</xdr:row>
      <xdr:rowOff>104775</xdr:rowOff>
    </xdr:to>
    <xdr:sp macro="" textlink="">
      <xdr:nvSpPr>
        <xdr:cNvPr id="7" name="Arrow: Up-Down 6">
          <a:extLst>
            <a:ext uri="{FF2B5EF4-FFF2-40B4-BE49-F238E27FC236}">
              <a16:creationId xmlns:a16="http://schemas.microsoft.com/office/drawing/2014/main" id="{7B8B0F4E-5707-7D67-3F07-CE3600BA961E}"/>
            </a:ext>
          </a:extLst>
        </xdr:cNvPr>
        <xdr:cNvSpPr/>
      </xdr:nvSpPr>
      <xdr:spPr>
        <a:xfrm>
          <a:off x="57151" y="4038600"/>
          <a:ext cx="142874" cy="1619250"/>
        </a:xfrm>
        <a:prstGeom prst="upDownArrow">
          <a:avLst>
            <a:gd name="adj1" fmla="val 50000"/>
            <a:gd name="adj2" fmla="val 300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247650</xdr:colOff>
      <xdr:row>2</xdr:row>
      <xdr:rowOff>0</xdr:rowOff>
    </xdr:from>
    <xdr:to>
      <xdr:col>33</xdr:col>
      <xdr:colOff>256116</xdr:colOff>
      <xdr:row>9</xdr:row>
      <xdr:rowOff>20112</xdr:rowOff>
    </xdr:to>
    <xdr:graphicFrame macro="">
      <xdr:nvGraphicFramePr>
        <xdr:cNvPr id="2" name="Chart 1">
          <a:extLst>
            <a:ext uri="{FF2B5EF4-FFF2-40B4-BE49-F238E27FC236}">
              <a16:creationId xmlns:a16="http://schemas.microsoft.com/office/drawing/2014/main" id="{1A718A0D-40E5-4BB2-A075-D3903BF88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15</xdr:row>
      <xdr:rowOff>0</xdr:rowOff>
    </xdr:from>
    <xdr:to>
      <xdr:col>0</xdr:col>
      <xdr:colOff>257175</xdr:colOff>
      <xdr:row>16</xdr:row>
      <xdr:rowOff>190500</xdr:rowOff>
    </xdr:to>
    <xdr:cxnSp macro="">
      <xdr:nvCxnSpPr>
        <xdr:cNvPr id="3" name="Straight Arrow Connector 2">
          <a:extLst>
            <a:ext uri="{FF2B5EF4-FFF2-40B4-BE49-F238E27FC236}">
              <a16:creationId xmlns:a16="http://schemas.microsoft.com/office/drawing/2014/main" id="{95A02DC5-9799-4D7C-95CA-F2E4BE12DB46}"/>
            </a:ext>
          </a:extLst>
        </xdr:cNvPr>
        <xdr:cNvCxnSpPr/>
      </xdr:nvCxnSpPr>
      <xdr:spPr>
        <a:xfrm>
          <a:off x="257175" y="3019425"/>
          <a:ext cx="0" cy="4381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66676</xdr:colOff>
      <xdr:row>26</xdr:row>
      <xdr:rowOff>171450</xdr:rowOff>
    </xdr:from>
    <xdr:to>
      <xdr:col>7</xdr:col>
      <xdr:colOff>57150</xdr:colOff>
      <xdr:row>29</xdr:row>
      <xdr:rowOff>209550</xdr:rowOff>
    </xdr:to>
    <xdr:sp macro="" textlink="">
      <xdr:nvSpPr>
        <xdr:cNvPr id="4" name="TextBox 3">
          <a:extLst>
            <a:ext uri="{FF2B5EF4-FFF2-40B4-BE49-F238E27FC236}">
              <a16:creationId xmlns:a16="http://schemas.microsoft.com/office/drawing/2014/main" id="{8C60FE54-5A68-4313-9C37-CB09FEBD61CF}"/>
            </a:ext>
          </a:extLst>
        </xdr:cNvPr>
        <xdr:cNvSpPr txBox="1"/>
      </xdr:nvSpPr>
      <xdr:spPr>
        <a:xfrm>
          <a:off x="66676" y="5724525"/>
          <a:ext cx="1876424" cy="781050"/>
        </a:xfrm>
        <a:prstGeom prst="rect">
          <a:avLst/>
        </a:prstGeom>
        <a:ln/>
        <a:scene3d>
          <a:camera prst="orthographicFront"/>
          <a:lightRig rig="threePt" dir="t"/>
        </a:scene3d>
        <a:sp3d>
          <a:bevelT prst="relaxedInset"/>
        </a:sp3d>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u="sng"/>
            <a:t>Helpful Tip:</a:t>
          </a:r>
          <a:r>
            <a:rPr lang="en-US" sz="1000" b="1" u="sng" baseline="0"/>
            <a:t> </a:t>
          </a:r>
          <a:r>
            <a:rPr lang="en-US" sz="1000" baseline="0"/>
            <a:t>When clicking on the tab hyperlinks - press F5 + Enter on the detailed tabs to toggle back to this OpEx Plan.</a:t>
          </a:r>
          <a:endParaRPr lang="en-US" sz="1000"/>
        </a:p>
      </xdr:txBody>
    </xdr:sp>
    <xdr:clientData/>
  </xdr:twoCellAnchor>
  <xdr:twoCellAnchor>
    <xdr:from>
      <xdr:col>0</xdr:col>
      <xdr:colOff>57151</xdr:colOff>
      <xdr:row>19</xdr:row>
      <xdr:rowOff>28575</xdr:rowOff>
    </xdr:from>
    <xdr:to>
      <xdr:col>0</xdr:col>
      <xdr:colOff>200025</xdr:colOff>
      <xdr:row>26</xdr:row>
      <xdr:rowOff>104775</xdr:rowOff>
    </xdr:to>
    <xdr:sp macro="" textlink="">
      <xdr:nvSpPr>
        <xdr:cNvPr id="5" name="Arrow: Up-Down 4">
          <a:extLst>
            <a:ext uri="{FF2B5EF4-FFF2-40B4-BE49-F238E27FC236}">
              <a16:creationId xmlns:a16="http://schemas.microsoft.com/office/drawing/2014/main" id="{9CB6C4D4-587C-44AE-A85A-60C412814FDA}"/>
            </a:ext>
          </a:extLst>
        </xdr:cNvPr>
        <xdr:cNvSpPr/>
      </xdr:nvSpPr>
      <xdr:spPr>
        <a:xfrm>
          <a:off x="57151" y="4038600"/>
          <a:ext cx="142874" cy="1619250"/>
        </a:xfrm>
        <a:prstGeom prst="upDownArrow">
          <a:avLst>
            <a:gd name="adj1" fmla="val 50000"/>
            <a:gd name="adj2" fmla="val 300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1390650</xdr:colOff>
      <xdr:row>9</xdr:row>
      <xdr:rowOff>152400</xdr:rowOff>
    </xdr:from>
    <xdr:to>
      <xdr:col>7</xdr:col>
      <xdr:colOff>170584</xdr:colOff>
      <xdr:row>10</xdr:row>
      <xdr:rowOff>147205</xdr:rowOff>
    </xdr:to>
    <xdr:sp macro="" textlink="">
      <xdr:nvSpPr>
        <xdr:cNvPr id="6" name="TextBox 5">
          <a:extLst>
            <a:ext uri="{FF2B5EF4-FFF2-40B4-BE49-F238E27FC236}">
              <a16:creationId xmlns:a16="http://schemas.microsoft.com/office/drawing/2014/main" id="{3957A226-6675-4D78-AFE0-E35F3F17938A}"/>
            </a:ext>
          </a:extLst>
        </xdr:cNvPr>
        <xdr:cNvSpPr txBox="1"/>
      </xdr:nvSpPr>
      <xdr:spPr>
        <a:xfrm>
          <a:off x="1724025" y="168592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editAs="oneCell">
    <xdr:from>
      <xdr:col>8</xdr:col>
      <xdr:colOff>885825</xdr:colOff>
      <xdr:row>28</xdr:row>
      <xdr:rowOff>28575</xdr:rowOff>
    </xdr:from>
    <xdr:to>
      <xdr:col>8</xdr:col>
      <xdr:colOff>1107285</xdr:colOff>
      <xdr:row>28</xdr:row>
      <xdr:rowOff>212270</xdr:rowOff>
    </xdr:to>
    <xdr:pic>
      <xdr:nvPicPr>
        <xdr:cNvPr id="7" name="Picture 6">
          <a:extLst>
            <a:ext uri="{FF2B5EF4-FFF2-40B4-BE49-F238E27FC236}">
              <a16:creationId xmlns:a16="http://schemas.microsoft.com/office/drawing/2014/main" id="{BF4881AA-9F38-499B-8DE4-68451ACB6833}"/>
            </a:ext>
          </a:extLst>
        </xdr:cNvPr>
        <xdr:cNvPicPr>
          <a:picLocks noChangeAspect="1"/>
        </xdr:cNvPicPr>
      </xdr:nvPicPr>
      <xdr:blipFill>
        <a:blip xmlns:r="http://schemas.openxmlformats.org/officeDocument/2006/relationships" r:embed="rId2"/>
        <a:stretch>
          <a:fillRect/>
        </a:stretch>
      </xdr:blipFill>
      <xdr:spPr>
        <a:xfrm>
          <a:off x="2981325" y="6076950"/>
          <a:ext cx="221460" cy="183695"/>
        </a:xfrm>
        <a:prstGeom prst="rect">
          <a:avLst/>
        </a:prstGeom>
      </xdr:spPr>
    </xdr:pic>
    <xdr:clientData/>
  </xdr:twoCellAnchor>
  <xdr:twoCellAnchor>
    <xdr:from>
      <xdr:col>34</xdr:col>
      <xdr:colOff>276225</xdr:colOff>
      <xdr:row>9</xdr:row>
      <xdr:rowOff>0</xdr:rowOff>
    </xdr:from>
    <xdr:to>
      <xdr:col>34</xdr:col>
      <xdr:colOff>608734</xdr:colOff>
      <xdr:row>9</xdr:row>
      <xdr:rowOff>242455</xdr:rowOff>
    </xdr:to>
    <xdr:sp macro="" textlink="">
      <xdr:nvSpPr>
        <xdr:cNvPr id="8" name="TextBox 7">
          <a:extLst>
            <a:ext uri="{FF2B5EF4-FFF2-40B4-BE49-F238E27FC236}">
              <a16:creationId xmlns:a16="http://schemas.microsoft.com/office/drawing/2014/main" id="{085A8B2C-B3E0-4D9B-A329-C1D5D048D916}"/>
            </a:ext>
          </a:extLst>
        </xdr:cNvPr>
        <xdr:cNvSpPr txBox="1"/>
      </xdr:nvSpPr>
      <xdr:spPr>
        <a:xfrm>
          <a:off x="15306675" y="153352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[3]</a:t>
          </a:r>
        </a:p>
      </xdr:txBody>
    </xdr:sp>
    <xdr:clientData/>
  </xdr:twoCellAnchor>
  <xdr:twoCellAnchor>
    <xdr:from>
      <xdr:col>1</xdr:col>
      <xdr:colOff>838200</xdr:colOff>
      <xdr:row>24</xdr:row>
      <xdr:rowOff>19050</xdr:rowOff>
    </xdr:from>
    <xdr:to>
      <xdr:col>1</xdr:col>
      <xdr:colOff>1170709</xdr:colOff>
      <xdr:row>25</xdr:row>
      <xdr:rowOff>13855</xdr:rowOff>
    </xdr:to>
    <xdr:sp macro="" textlink="">
      <xdr:nvSpPr>
        <xdr:cNvPr id="9" name="TextBox 8">
          <a:extLst>
            <a:ext uri="{FF2B5EF4-FFF2-40B4-BE49-F238E27FC236}">
              <a16:creationId xmlns:a16="http://schemas.microsoft.com/office/drawing/2014/main" id="{268880E2-EF73-46FC-9C44-ED4570BC9848}"/>
            </a:ext>
          </a:extLst>
        </xdr:cNvPr>
        <xdr:cNvSpPr txBox="1"/>
      </xdr:nvSpPr>
      <xdr:spPr>
        <a:xfrm>
          <a:off x="1171575" y="507682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xdr:from>
      <xdr:col>1</xdr:col>
      <xdr:colOff>276225</xdr:colOff>
      <xdr:row>14</xdr:row>
      <xdr:rowOff>238125</xdr:rowOff>
    </xdr:from>
    <xdr:to>
      <xdr:col>1</xdr:col>
      <xdr:colOff>608734</xdr:colOff>
      <xdr:row>15</xdr:row>
      <xdr:rowOff>232930</xdr:rowOff>
    </xdr:to>
    <xdr:sp macro="" textlink="">
      <xdr:nvSpPr>
        <xdr:cNvPr id="10" name="TextBox 9">
          <a:extLst>
            <a:ext uri="{FF2B5EF4-FFF2-40B4-BE49-F238E27FC236}">
              <a16:creationId xmlns:a16="http://schemas.microsoft.com/office/drawing/2014/main" id="{5C3E5399-BFF5-499A-A09F-48ECE2714125}"/>
            </a:ext>
          </a:extLst>
        </xdr:cNvPr>
        <xdr:cNvSpPr txBox="1"/>
      </xdr:nvSpPr>
      <xdr:spPr>
        <a:xfrm>
          <a:off x="609600" y="3009900"/>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353483</xdr:colOff>
      <xdr:row>14</xdr:row>
      <xdr:rowOff>152400</xdr:rowOff>
    </xdr:from>
    <xdr:to>
      <xdr:col>3</xdr:col>
      <xdr:colOff>685992</xdr:colOff>
      <xdr:row>15</xdr:row>
      <xdr:rowOff>13855</xdr:rowOff>
    </xdr:to>
    <xdr:sp macro="" textlink="">
      <xdr:nvSpPr>
        <xdr:cNvPr id="2" name="TextBox 1">
          <a:extLst>
            <a:ext uri="{FF2B5EF4-FFF2-40B4-BE49-F238E27FC236}">
              <a16:creationId xmlns:a16="http://schemas.microsoft.com/office/drawing/2014/main" id="{5D9B2783-2E73-437A-9327-F85577C01FED}"/>
            </a:ext>
          </a:extLst>
        </xdr:cNvPr>
        <xdr:cNvSpPr txBox="1"/>
      </xdr:nvSpPr>
      <xdr:spPr>
        <a:xfrm>
          <a:off x="2629958" y="2886075"/>
          <a:ext cx="332509"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11</xdr:col>
      <xdr:colOff>516466</xdr:colOff>
      <xdr:row>14</xdr:row>
      <xdr:rowOff>114300</xdr:rowOff>
    </xdr:from>
    <xdr:to>
      <xdr:col>12</xdr:col>
      <xdr:colOff>161059</xdr:colOff>
      <xdr:row>14</xdr:row>
      <xdr:rowOff>356755</xdr:rowOff>
    </xdr:to>
    <xdr:sp macro="" textlink="">
      <xdr:nvSpPr>
        <xdr:cNvPr id="3" name="TextBox 2">
          <a:extLst>
            <a:ext uri="{FF2B5EF4-FFF2-40B4-BE49-F238E27FC236}">
              <a16:creationId xmlns:a16="http://schemas.microsoft.com/office/drawing/2014/main" id="{4A30CC8B-D529-45B9-B9CE-1EF359A019E8}"/>
            </a:ext>
          </a:extLst>
        </xdr:cNvPr>
        <xdr:cNvSpPr txBox="1"/>
      </xdr:nvSpPr>
      <xdr:spPr>
        <a:xfrm>
          <a:off x="4736041" y="2847975"/>
          <a:ext cx="330393"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12</xdr:col>
      <xdr:colOff>537632</xdr:colOff>
      <xdr:row>5</xdr:row>
      <xdr:rowOff>61383</xdr:rowOff>
    </xdr:from>
    <xdr:to>
      <xdr:col>12</xdr:col>
      <xdr:colOff>870142</xdr:colOff>
      <xdr:row>6</xdr:row>
      <xdr:rowOff>92172</xdr:rowOff>
    </xdr:to>
    <xdr:sp macro="" textlink="">
      <xdr:nvSpPr>
        <xdr:cNvPr id="4" name="TextBox 3">
          <a:extLst>
            <a:ext uri="{FF2B5EF4-FFF2-40B4-BE49-F238E27FC236}">
              <a16:creationId xmlns:a16="http://schemas.microsoft.com/office/drawing/2014/main" id="{BF137D6D-2513-40F5-B9B6-F40468A2493C}"/>
            </a:ext>
          </a:extLst>
        </xdr:cNvPr>
        <xdr:cNvSpPr txBox="1"/>
      </xdr:nvSpPr>
      <xdr:spPr>
        <a:xfrm>
          <a:off x="5443007" y="804333"/>
          <a:ext cx="332510" cy="240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xdr:from>
      <xdr:col>5</xdr:col>
      <xdr:colOff>241300</xdr:colOff>
      <xdr:row>14</xdr:row>
      <xdr:rowOff>146050</xdr:rowOff>
    </xdr:from>
    <xdr:to>
      <xdr:col>5</xdr:col>
      <xdr:colOff>573810</xdr:colOff>
      <xdr:row>15</xdr:row>
      <xdr:rowOff>7505</xdr:rowOff>
    </xdr:to>
    <xdr:sp macro="" textlink="">
      <xdr:nvSpPr>
        <xdr:cNvPr id="5" name="TextBox 4">
          <a:extLst>
            <a:ext uri="{FF2B5EF4-FFF2-40B4-BE49-F238E27FC236}">
              <a16:creationId xmlns:a16="http://schemas.microsoft.com/office/drawing/2014/main" id="{A55A55BA-32DD-419A-9F95-20B7F5B0519C}"/>
            </a:ext>
          </a:extLst>
        </xdr:cNvPr>
        <xdr:cNvSpPr txBox="1"/>
      </xdr:nvSpPr>
      <xdr:spPr>
        <a:xfrm>
          <a:off x="3670300" y="2879725"/>
          <a:ext cx="332510"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[3]</a:t>
          </a:r>
        </a:p>
      </xdr:txBody>
    </xdr:sp>
    <xdr:clientData/>
  </xdr:twoCellAnchor>
  <xdr:twoCellAnchor editAs="oneCell">
    <xdr:from>
      <xdr:col>3</xdr:col>
      <xdr:colOff>836083</xdr:colOff>
      <xdr:row>29</xdr:row>
      <xdr:rowOff>52917</xdr:rowOff>
    </xdr:from>
    <xdr:to>
      <xdr:col>4</xdr:col>
      <xdr:colOff>83877</xdr:colOff>
      <xdr:row>30</xdr:row>
      <xdr:rowOff>35529</xdr:rowOff>
    </xdr:to>
    <xdr:pic>
      <xdr:nvPicPr>
        <xdr:cNvPr id="6" name="Picture 5">
          <a:extLst>
            <a:ext uri="{FF2B5EF4-FFF2-40B4-BE49-F238E27FC236}">
              <a16:creationId xmlns:a16="http://schemas.microsoft.com/office/drawing/2014/main" id="{7CC81C3B-AC62-4EED-95B2-F297F0E58DCA}"/>
            </a:ext>
          </a:extLst>
        </xdr:cNvPr>
        <xdr:cNvPicPr>
          <a:picLocks noChangeAspect="1"/>
        </xdr:cNvPicPr>
      </xdr:nvPicPr>
      <xdr:blipFill>
        <a:blip xmlns:r="http://schemas.openxmlformats.org/officeDocument/2006/relationships" r:embed="rId1"/>
        <a:stretch>
          <a:fillRect/>
        </a:stretch>
      </xdr:blipFill>
      <xdr:spPr>
        <a:xfrm>
          <a:off x="3112558" y="5996517"/>
          <a:ext cx="219344" cy="1826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781050</xdr:colOff>
      <xdr:row>9</xdr:row>
      <xdr:rowOff>238125</xdr:rowOff>
    </xdr:from>
    <xdr:to>
      <xdr:col>8</xdr:col>
      <xdr:colOff>1113560</xdr:colOff>
      <xdr:row>11</xdr:row>
      <xdr:rowOff>51955</xdr:rowOff>
    </xdr:to>
    <xdr:sp macro="" textlink="">
      <xdr:nvSpPr>
        <xdr:cNvPr id="2" name="TextBox 1">
          <a:extLst>
            <a:ext uri="{FF2B5EF4-FFF2-40B4-BE49-F238E27FC236}">
              <a16:creationId xmlns:a16="http://schemas.microsoft.com/office/drawing/2014/main" id="{6A005511-7546-4F43-AFD8-303661FFD544}"/>
            </a:ext>
          </a:extLst>
        </xdr:cNvPr>
        <xdr:cNvSpPr txBox="1"/>
      </xdr:nvSpPr>
      <xdr:spPr>
        <a:xfrm>
          <a:off x="6753225" y="1628775"/>
          <a:ext cx="332510"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[1]</a:t>
          </a:r>
        </a:p>
      </xdr:txBody>
    </xdr:sp>
    <xdr:clientData/>
  </xdr:twoCellAnchor>
  <xdr:twoCellAnchor>
    <xdr:from>
      <xdr:col>4</xdr:col>
      <xdr:colOff>533400</xdr:colOff>
      <xdr:row>5</xdr:row>
      <xdr:rowOff>180975</xdr:rowOff>
    </xdr:from>
    <xdr:to>
      <xdr:col>7</xdr:col>
      <xdr:colOff>180110</xdr:colOff>
      <xdr:row>9</xdr:row>
      <xdr:rowOff>71005</xdr:rowOff>
    </xdr:to>
    <xdr:sp macro="" textlink="">
      <xdr:nvSpPr>
        <xdr:cNvPr id="3" name="TextBox 2">
          <a:extLst>
            <a:ext uri="{FF2B5EF4-FFF2-40B4-BE49-F238E27FC236}">
              <a16:creationId xmlns:a16="http://schemas.microsoft.com/office/drawing/2014/main" id="{A7F837D9-5A59-43D8-9C14-1BD185C231E7}"/>
            </a:ext>
          </a:extLst>
        </xdr:cNvPr>
        <xdr:cNvSpPr txBox="1"/>
      </xdr:nvSpPr>
      <xdr:spPr>
        <a:xfrm>
          <a:off x="4562475" y="1219200"/>
          <a:ext cx="332510" cy="242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[2]</a:t>
          </a:r>
        </a:p>
      </xdr:txBody>
    </xdr:sp>
    <xdr:clientData/>
  </xdr:twoCellAnchor>
  <xdr:twoCellAnchor editAs="oneCell">
    <xdr:from>
      <xdr:col>1</xdr:col>
      <xdr:colOff>1543050</xdr:colOff>
      <xdr:row>26</xdr:row>
      <xdr:rowOff>9525</xdr:rowOff>
    </xdr:from>
    <xdr:to>
      <xdr:col>1</xdr:col>
      <xdr:colOff>1764510</xdr:colOff>
      <xdr:row>26</xdr:row>
      <xdr:rowOff>193220</xdr:rowOff>
    </xdr:to>
    <xdr:pic>
      <xdr:nvPicPr>
        <xdr:cNvPr id="4" name="Picture 3">
          <a:extLst>
            <a:ext uri="{FF2B5EF4-FFF2-40B4-BE49-F238E27FC236}">
              <a16:creationId xmlns:a16="http://schemas.microsoft.com/office/drawing/2014/main" id="{BA8BCBB3-F1D2-43EE-BB07-075F1C1F5412}"/>
            </a:ext>
          </a:extLst>
        </xdr:cNvPr>
        <xdr:cNvPicPr>
          <a:picLocks noChangeAspect="1"/>
        </xdr:cNvPicPr>
      </xdr:nvPicPr>
      <xdr:blipFill>
        <a:blip xmlns:r="http://schemas.openxmlformats.org/officeDocument/2006/relationships" r:embed="rId1"/>
        <a:stretch>
          <a:fillRect/>
        </a:stretch>
      </xdr:blipFill>
      <xdr:spPr>
        <a:xfrm>
          <a:off x="1724025" y="4714875"/>
          <a:ext cx="221460" cy="1836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21056</xdr:colOff>
      <xdr:row>7</xdr:row>
      <xdr:rowOff>20051</xdr:rowOff>
    </xdr:from>
    <xdr:to>
      <xdr:col>6</xdr:col>
      <xdr:colOff>142875</xdr:colOff>
      <xdr:row>9</xdr:row>
      <xdr:rowOff>22225</xdr:rowOff>
    </xdr:to>
    <xdr:sp macro="" textlink="">
      <xdr:nvSpPr>
        <xdr:cNvPr id="2" name="TextBox 1">
          <a:extLst>
            <a:ext uri="{FF2B5EF4-FFF2-40B4-BE49-F238E27FC236}">
              <a16:creationId xmlns:a16="http://schemas.microsoft.com/office/drawing/2014/main" id="{E8E76BF3-478F-4476-8DB2-615EE9B84CE9}"/>
            </a:ext>
          </a:extLst>
        </xdr:cNvPr>
        <xdr:cNvSpPr txBox="1"/>
      </xdr:nvSpPr>
      <xdr:spPr>
        <a:xfrm>
          <a:off x="21056" y="1058276"/>
          <a:ext cx="350419" cy="297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[1]</a:t>
          </a:r>
        </a:p>
      </xdr:txBody>
    </xdr:sp>
    <xdr:clientData/>
  </xdr:twoCellAnchor>
  <xdr:twoCellAnchor>
    <xdr:from>
      <xdr:col>7</xdr:col>
      <xdr:colOff>1611731</xdr:colOff>
      <xdr:row>9</xdr:row>
      <xdr:rowOff>29576</xdr:rowOff>
    </xdr:from>
    <xdr:to>
      <xdr:col>7</xdr:col>
      <xdr:colOff>1961092</xdr:colOff>
      <xdr:row>10</xdr:row>
      <xdr:rowOff>136525</xdr:rowOff>
    </xdr:to>
    <xdr:sp macro="" textlink="">
      <xdr:nvSpPr>
        <xdr:cNvPr id="3" name="TextBox 2">
          <a:extLst>
            <a:ext uri="{FF2B5EF4-FFF2-40B4-BE49-F238E27FC236}">
              <a16:creationId xmlns:a16="http://schemas.microsoft.com/office/drawing/2014/main" id="{9FF20A01-1E19-4335-B3A5-F725D2C222ED}"/>
            </a:ext>
          </a:extLst>
        </xdr:cNvPr>
        <xdr:cNvSpPr txBox="1"/>
      </xdr:nvSpPr>
      <xdr:spPr>
        <a:xfrm>
          <a:off x="3983456" y="1363076"/>
          <a:ext cx="349361" cy="297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[2]</a:t>
          </a:r>
        </a:p>
      </xdr:txBody>
    </xdr:sp>
    <xdr:clientData/>
  </xdr:twoCellAnchor>
  <xdr:twoCellAnchor editAs="oneCell">
    <xdr:from>
      <xdr:col>6</xdr:col>
      <xdr:colOff>1866900</xdr:colOff>
      <xdr:row>26</xdr:row>
      <xdr:rowOff>190500</xdr:rowOff>
    </xdr:from>
    <xdr:to>
      <xdr:col>6</xdr:col>
      <xdr:colOff>2088360</xdr:colOff>
      <xdr:row>27</xdr:row>
      <xdr:rowOff>174170</xdr:rowOff>
    </xdr:to>
    <xdr:pic>
      <xdr:nvPicPr>
        <xdr:cNvPr id="4" name="Picture 3">
          <a:extLst>
            <a:ext uri="{FF2B5EF4-FFF2-40B4-BE49-F238E27FC236}">
              <a16:creationId xmlns:a16="http://schemas.microsoft.com/office/drawing/2014/main" id="{52EB5278-E0EA-4B5A-BB45-3DC907684087}"/>
            </a:ext>
          </a:extLst>
        </xdr:cNvPr>
        <xdr:cNvPicPr>
          <a:picLocks noChangeAspect="1"/>
        </xdr:cNvPicPr>
      </xdr:nvPicPr>
      <xdr:blipFill>
        <a:blip xmlns:r="http://schemas.openxmlformats.org/officeDocument/2006/relationships" r:embed="rId1"/>
        <a:stretch>
          <a:fillRect/>
        </a:stretch>
      </xdr:blipFill>
      <xdr:spPr>
        <a:xfrm>
          <a:off x="2095500" y="4676775"/>
          <a:ext cx="221460" cy="1836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47626</xdr:colOff>
      <xdr:row>2</xdr:row>
      <xdr:rowOff>35719</xdr:rowOff>
    </xdr:from>
    <xdr:to>
      <xdr:col>0</xdr:col>
      <xdr:colOff>269086</xdr:colOff>
      <xdr:row>3</xdr:row>
      <xdr:rowOff>17007</xdr:rowOff>
    </xdr:to>
    <xdr:pic>
      <xdr:nvPicPr>
        <xdr:cNvPr id="2" name="Picture 1">
          <a:extLst>
            <a:ext uri="{FF2B5EF4-FFF2-40B4-BE49-F238E27FC236}">
              <a16:creationId xmlns:a16="http://schemas.microsoft.com/office/drawing/2014/main" id="{E570C04C-2A92-41F5-BE20-43CEA9837116}"/>
            </a:ext>
          </a:extLst>
        </xdr:cNvPr>
        <xdr:cNvPicPr>
          <a:picLocks noChangeAspect="1"/>
        </xdr:cNvPicPr>
      </xdr:nvPicPr>
      <xdr:blipFill>
        <a:blip xmlns:r="http://schemas.openxmlformats.org/officeDocument/2006/relationships" r:embed="rId1"/>
        <a:stretch>
          <a:fillRect/>
        </a:stretch>
      </xdr:blipFill>
      <xdr:spPr>
        <a:xfrm>
          <a:off x="47626" y="714375"/>
          <a:ext cx="221460" cy="183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eg%20Graziani/Downloads/Global%20Software%20Co%20-%20Month%20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Intro"/>
      <sheetName val="TOC"/>
      <sheetName val="P&amp;L - Var"/>
      <sheetName val="P&amp;L - Time"/>
      <sheetName val="BS CF - Time"/>
      <sheetName val="P&amp;L - Consol"/>
      <sheetName val="BS CF - Var"/>
      <sheetName val="Drivers"/>
      <sheetName val="Sheet3"/>
      <sheetName val="P&amp;L - Variance"/>
      <sheetName val="Sheet4"/>
      <sheetName val="Sheet1"/>
      <sheetName val="Sheet2"/>
      <sheetName val="P&amp;L - Var New"/>
    </sheetNames>
    <sheetDataSet>
      <sheetData sheetId="0"/>
      <sheetData sheetId="1"/>
      <sheetData sheetId="2"/>
      <sheetData sheetId="3"/>
      <sheetData sheetId="4"/>
      <sheetData sheetId="5"/>
      <sheetData sheetId="6"/>
      <sheetData sheetId="7"/>
      <sheetData sheetId="8">
        <row r="9">
          <cell r="A9" t="str">
            <v>All Departments</v>
          </cell>
          <cell r="B9" t="str">
            <v>All Products</v>
          </cell>
          <cell r="C9" t="str">
            <v>All Markets</v>
          </cell>
          <cell r="E9" t="str">
            <v>Global Co</v>
          </cell>
          <cell r="G9" t="str">
            <v>Actuals</v>
          </cell>
          <cell r="L9" t="str">
            <v>Month</v>
          </cell>
        </row>
        <row r="10">
          <cell r="A10" t="str">
            <v>Sales + Marketing</v>
          </cell>
          <cell r="B10" t="str">
            <v>Enterprise</v>
          </cell>
          <cell r="C10" t="str">
            <v>East</v>
          </cell>
          <cell r="E10" t="str">
            <v>GCo US</v>
          </cell>
          <cell r="G10" t="str">
            <v>Draft Budget</v>
          </cell>
          <cell r="L10" t="str">
            <v>YTD</v>
          </cell>
        </row>
        <row r="11">
          <cell r="A11" t="str">
            <v>Marketing</v>
          </cell>
          <cell r="B11" t="str">
            <v>Premium</v>
          </cell>
          <cell r="C11" t="str">
            <v>Central</v>
          </cell>
          <cell r="E11" t="str">
            <v>GCo UK</v>
          </cell>
          <cell r="G11" t="str">
            <v>Budget</v>
          </cell>
          <cell r="L11" t="str">
            <v>Year</v>
          </cell>
        </row>
        <row r="12">
          <cell r="A12" t="str">
            <v>Sales</v>
          </cell>
          <cell r="B12" t="str">
            <v>Integration</v>
          </cell>
          <cell r="C12" t="str">
            <v>West</v>
          </cell>
          <cell r="E12" t="str">
            <v>GCo Australia</v>
          </cell>
          <cell r="G12" t="str">
            <v>Budget Override</v>
          </cell>
        </row>
        <row r="13">
          <cell r="A13" t="str">
            <v>Product &amp; Engineering</v>
          </cell>
          <cell r="B13" t="str">
            <v>No Product</v>
          </cell>
          <cell r="C13" t="str">
            <v>EMEA</v>
          </cell>
          <cell r="G13" t="str">
            <v>Forecast Q2</v>
          </cell>
        </row>
        <row r="14">
          <cell r="A14" t="str">
            <v>Engineering</v>
          </cell>
          <cell r="C14" t="str">
            <v>APAC</v>
          </cell>
          <cell r="G14" t="str">
            <v>Forecast Q3</v>
          </cell>
        </row>
        <row r="15">
          <cell r="A15" t="str">
            <v>Operations</v>
          </cell>
          <cell r="C15" t="str">
            <v>No Market</v>
          </cell>
          <cell r="G15" t="str">
            <v>Budget Revised</v>
          </cell>
        </row>
        <row r="16">
          <cell r="A16" t="str">
            <v>Product Team</v>
          </cell>
          <cell r="G16" t="str">
            <v>Proposed Budget</v>
          </cell>
        </row>
        <row r="17">
          <cell r="A17" t="str">
            <v>General &amp; Administrative</v>
          </cell>
          <cell r="G17" t="str">
            <v>Budget Approved</v>
          </cell>
        </row>
        <row r="18">
          <cell r="A18" t="str">
            <v>Accounting</v>
          </cell>
        </row>
        <row r="19">
          <cell r="A19" t="str">
            <v>Executive</v>
          </cell>
        </row>
        <row r="20">
          <cell r="A20" t="str">
            <v>Finance</v>
          </cell>
        </row>
        <row r="21">
          <cell r="A21" t="str">
            <v>HR</v>
          </cell>
        </row>
        <row r="22">
          <cell r="A22" t="str">
            <v>IT</v>
          </cell>
        </row>
        <row r="23">
          <cell r="A23" t="str">
            <v>Customer Success</v>
          </cell>
        </row>
        <row r="24">
          <cell r="A24" t="str">
            <v>Professional Services</v>
          </cell>
        </row>
        <row r="91">
          <cell r="A91" t="str">
            <v>Jan-20</v>
          </cell>
        </row>
        <row r="92">
          <cell r="A92" t="str">
            <v>Feb-20</v>
          </cell>
        </row>
        <row r="93">
          <cell r="A93" t="str">
            <v>Mar-20</v>
          </cell>
        </row>
        <row r="94">
          <cell r="A94" t="str">
            <v>Apr-20</v>
          </cell>
        </row>
        <row r="95">
          <cell r="A95" t="str">
            <v>May-20</v>
          </cell>
        </row>
        <row r="96">
          <cell r="A96" t="str">
            <v>Jun-20</v>
          </cell>
        </row>
        <row r="97">
          <cell r="A97" t="str">
            <v>Jul-20</v>
          </cell>
        </row>
        <row r="98">
          <cell r="A98" t="str">
            <v>Aug-20</v>
          </cell>
        </row>
        <row r="99">
          <cell r="A99" t="str">
            <v>Sep-20</v>
          </cell>
        </row>
        <row r="100">
          <cell r="A100" t="str">
            <v>Oct-20</v>
          </cell>
        </row>
        <row r="101">
          <cell r="A101" t="str">
            <v>Nov-20</v>
          </cell>
        </row>
        <row r="102">
          <cell r="A102" t="str">
            <v>Dec-20</v>
          </cell>
        </row>
        <row r="103">
          <cell r="A103" t="str">
            <v>Jan-21</v>
          </cell>
        </row>
        <row r="104">
          <cell r="A104" t="str">
            <v>Feb-21</v>
          </cell>
        </row>
        <row r="105">
          <cell r="A105" t="str">
            <v>Mar-21</v>
          </cell>
        </row>
        <row r="106">
          <cell r="A106" t="str">
            <v>Apr-21</v>
          </cell>
        </row>
        <row r="107">
          <cell r="A107" t="str">
            <v>May-21</v>
          </cell>
        </row>
        <row r="108">
          <cell r="A108" t="str">
            <v>Jun-21</v>
          </cell>
        </row>
        <row r="109">
          <cell r="A109" t="str">
            <v>Jul-21</v>
          </cell>
        </row>
        <row r="110">
          <cell r="A110" t="str">
            <v>Aug-21</v>
          </cell>
        </row>
        <row r="111">
          <cell r="A111" t="str">
            <v>Sep-21</v>
          </cell>
        </row>
        <row r="112">
          <cell r="A112" t="str">
            <v>Oct-21</v>
          </cell>
        </row>
        <row r="113">
          <cell r="A113" t="str">
            <v>Nov-21</v>
          </cell>
        </row>
        <row r="114">
          <cell r="A114" t="str">
            <v>Dec-21</v>
          </cell>
        </row>
        <row r="115">
          <cell r="A115" t="str">
            <v>Jan-22</v>
          </cell>
        </row>
        <row r="116">
          <cell r="A116" t="str">
            <v>Feb-22</v>
          </cell>
        </row>
        <row r="117">
          <cell r="A117" t="str">
            <v>Mar-22</v>
          </cell>
        </row>
        <row r="118">
          <cell r="A118" t="str">
            <v>Apr-22</v>
          </cell>
        </row>
        <row r="119">
          <cell r="A119" t="str">
            <v>May-22</v>
          </cell>
        </row>
        <row r="120">
          <cell r="A120" t="str">
            <v>Jun-22</v>
          </cell>
        </row>
        <row r="121">
          <cell r="A121" t="str">
            <v>Jul-22</v>
          </cell>
        </row>
        <row r="122">
          <cell r="A122" t="str">
            <v>Aug-22</v>
          </cell>
        </row>
        <row r="123">
          <cell r="A123" t="str">
            <v>Sep-22</v>
          </cell>
        </row>
        <row r="124">
          <cell r="A124" t="str">
            <v>Oct-22</v>
          </cell>
        </row>
        <row r="125">
          <cell r="A125" t="str">
            <v>Nov-22</v>
          </cell>
        </row>
        <row r="126">
          <cell r="A126" t="str">
            <v>Dec-22</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7A60CD2-E6CF-E842-AACF-18393671A803}">
  <we:reference id="wa200000513" version="1.0.0.0" store="en-US" storeType="OMEX"/>
  <we:alternateReferences>
    <we:reference id="WA200000513"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ubesoftware.com/?utm_campaign=Template%20Download&amp;utm_source=Excel" TargetMode="External"/><Relationship Id="rId1" Type="http://schemas.openxmlformats.org/officeDocument/2006/relationships/hyperlink" Target="https://www.cubesoftware.com/?utm_campaign=Template%20Download&amp;utm_source=Exc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F74D-729C-4F72-A82F-83D3251D6E66}">
  <sheetPr>
    <tabColor theme="1"/>
  </sheetPr>
  <dimension ref="B2:V69"/>
  <sheetViews>
    <sheetView tabSelected="1" workbookViewId="0"/>
  </sheetViews>
  <sheetFormatPr baseColWidth="10" defaultColWidth="9.83203125" defaultRowHeight="19"/>
  <cols>
    <col min="1" max="1" width="3" style="588" customWidth="1"/>
    <col min="2" max="2" width="4.83203125" style="588" customWidth="1"/>
    <col min="3" max="3" width="18.1640625" style="588" customWidth="1"/>
    <col min="4" max="4" width="11.5" style="588" customWidth="1"/>
    <col min="5" max="5" width="18.1640625" style="588" customWidth="1"/>
    <col min="6" max="6" width="9.83203125" style="588" customWidth="1"/>
    <col min="7" max="9" width="9.83203125" style="588"/>
    <col min="10" max="10" width="44.1640625" style="588" customWidth="1"/>
    <col min="11" max="11" width="16.83203125" style="588" bestFit="1" customWidth="1"/>
    <col min="12" max="16384" width="9.83203125" style="588"/>
  </cols>
  <sheetData>
    <row r="2" spans="2:10" ht="24">
      <c r="B2" s="590" t="s">
        <v>409</v>
      </c>
    </row>
    <row r="3" spans="2:10" s="589" customFormat="1" ht="24">
      <c r="B3" s="589" t="s">
        <v>27</v>
      </c>
      <c r="J3" s="591"/>
    </row>
    <row r="6" spans="2:10" ht="21">
      <c r="B6" s="423" t="s">
        <v>439</v>
      </c>
      <c r="C6" s="423"/>
      <c r="D6" s="423"/>
      <c r="E6" s="423"/>
      <c r="F6" s="423"/>
      <c r="G6" s="423"/>
      <c r="H6" s="423"/>
      <c r="I6" s="423"/>
      <c r="J6" s="423"/>
    </row>
    <row r="7" spans="2:10" ht="41.25" customHeight="1">
      <c r="C7" s="504" t="s">
        <v>440</v>
      </c>
      <c r="D7" s="505"/>
      <c r="E7" s="505"/>
      <c r="F7" s="505"/>
      <c r="G7" s="505"/>
      <c r="H7" s="505"/>
      <c r="I7" s="505"/>
      <c r="J7" s="506"/>
    </row>
    <row r="8" spans="2:10" ht="41.25" customHeight="1">
      <c r="C8" s="483"/>
      <c r="D8" s="507"/>
      <c r="E8" s="507"/>
      <c r="F8" s="507"/>
      <c r="G8" s="507"/>
      <c r="H8" s="507"/>
      <c r="I8" s="507"/>
      <c r="J8" s="485"/>
    </row>
    <row r="9" spans="2:10" ht="30" customHeight="1">
      <c r="C9" s="483"/>
      <c r="D9" s="507"/>
      <c r="E9" s="507"/>
      <c r="F9" s="507"/>
      <c r="G9" s="507"/>
      <c r="H9" s="507"/>
      <c r="I9" s="507"/>
      <c r="J9" s="485"/>
    </row>
    <row r="10" spans="2:10" ht="62.25" customHeight="1">
      <c r="C10" s="483"/>
      <c r="D10" s="507"/>
      <c r="E10" s="507"/>
      <c r="F10" s="507"/>
      <c r="G10" s="507"/>
      <c r="H10" s="507"/>
      <c r="I10" s="507"/>
      <c r="J10" s="485"/>
    </row>
    <row r="11" spans="2:10">
      <c r="C11" s="471"/>
      <c r="D11" s="473"/>
      <c r="E11" s="473"/>
      <c r="F11" s="473"/>
      <c r="G11" s="473"/>
      <c r="H11" s="473"/>
      <c r="I11" s="473"/>
      <c r="J11" s="472"/>
    </row>
    <row r="12" spans="2:10" ht="19.5" customHeight="1">
      <c r="C12" s="508" t="s">
        <v>437</v>
      </c>
      <c r="D12" s="509"/>
      <c r="E12" s="509"/>
      <c r="F12" s="509"/>
      <c r="G12" s="509"/>
      <c r="H12" s="509"/>
      <c r="I12" s="509"/>
      <c r="J12" s="510"/>
    </row>
    <row r="13" spans="2:10">
      <c r="C13" s="471"/>
      <c r="D13" s="473"/>
      <c r="E13" s="473"/>
      <c r="F13" s="473"/>
      <c r="G13" s="473"/>
      <c r="H13" s="473"/>
      <c r="I13" s="473"/>
      <c r="J13" s="472"/>
    </row>
    <row r="14" spans="2:10" ht="48" customHeight="1">
      <c r="C14" s="486" t="s">
        <v>441</v>
      </c>
      <c r="D14" s="487"/>
      <c r="E14" s="487"/>
      <c r="F14" s="487"/>
      <c r="G14" s="487"/>
      <c r="H14" s="487"/>
      <c r="I14" s="487"/>
      <c r="J14" s="488"/>
    </row>
    <row r="16" spans="2:10" s="592" customFormat="1" ht="21">
      <c r="B16" s="423" t="s">
        <v>292</v>
      </c>
      <c r="C16" s="423"/>
      <c r="D16" s="423"/>
      <c r="E16" s="423"/>
      <c r="F16" s="423"/>
      <c r="G16" s="423"/>
      <c r="H16" s="423"/>
      <c r="I16" s="423"/>
      <c r="J16" s="423"/>
    </row>
    <row r="17" spans="2:22" ht="7" customHeight="1">
      <c r="C17" s="251"/>
      <c r="D17" s="252"/>
      <c r="E17" s="252"/>
      <c r="F17" s="252"/>
      <c r="G17" s="252"/>
      <c r="H17" s="252"/>
      <c r="I17" s="252"/>
      <c r="J17" s="253"/>
      <c r="L17" s="592"/>
      <c r="M17" s="592"/>
      <c r="N17" s="592"/>
      <c r="O17" s="592"/>
      <c r="P17" s="592"/>
      <c r="Q17" s="592"/>
      <c r="R17" s="592"/>
      <c r="S17" s="592"/>
      <c r="T17" s="592"/>
      <c r="U17" s="592"/>
      <c r="V17" s="592"/>
    </row>
    <row r="18" spans="2:22" ht="16" customHeight="1">
      <c r="C18" s="483" t="s">
        <v>435</v>
      </c>
      <c r="D18" s="484"/>
      <c r="E18" s="484"/>
      <c r="F18" s="484"/>
      <c r="G18" s="484"/>
      <c r="H18" s="484"/>
      <c r="I18" s="484"/>
      <c r="J18" s="485"/>
      <c r="L18" s="592"/>
      <c r="M18" s="592"/>
      <c r="N18" s="592"/>
      <c r="O18" s="592"/>
      <c r="P18" s="592"/>
      <c r="Q18" s="592"/>
      <c r="R18" s="592"/>
      <c r="S18" s="592"/>
      <c r="T18" s="592"/>
      <c r="U18" s="592"/>
      <c r="V18" s="592"/>
    </row>
    <row r="19" spans="2:22" ht="21">
      <c r="C19" s="483"/>
      <c r="D19" s="484"/>
      <c r="E19" s="484"/>
      <c r="F19" s="484"/>
      <c r="G19" s="484"/>
      <c r="H19" s="484"/>
      <c r="I19" s="484"/>
      <c r="J19" s="485"/>
      <c r="L19" s="592"/>
      <c r="M19" s="592"/>
      <c r="N19" s="592"/>
      <c r="O19" s="592"/>
      <c r="P19" s="592"/>
      <c r="Q19" s="592"/>
      <c r="R19" s="592"/>
      <c r="S19" s="592"/>
      <c r="T19" s="592"/>
      <c r="U19" s="592"/>
      <c r="V19" s="592"/>
    </row>
    <row r="20" spans="2:22" ht="21">
      <c r="C20" s="483"/>
      <c r="D20" s="484"/>
      <c r="E20" s="484"/>
      <c r="F20" s="484"/>
      <c r="G20" s="484"/>
      <c r="H20" s="484"/>
      <c r="I20" s="484"/>
      <c r="J20" s="485"/>
      <c r="L20" s="592"/>
      <c r="M20" s="592"/>
      <c r="N20" s="592"/>
      <c r="O20" s="592"/>
      <c r="P20" s="592"/>
      <c r="Q20" s="592"/>
      <c r="R20" s="592"/>
      <c r="S20" s="592"/>
      <c r="T20" s="592"/>
      <c r="U20" s="592"/>
      <c r="V20" s="592"/>
    </row>
    <row r="21" spans="2:22" ht="21">
      <c r="C21" s="483"/>
      <c r="D21" s="484"/>
      <c r="E21" s="484"/>
      <c r="F21" s="484"/>
      <c r="G21" s="484"/>
      <c r="H21" s="484"/>
      <c r="I21" s="484"/>
      <c r="J21" s="485"/>
      <c r="L21" s="592"/>
      <c r="M21" s="592"/>
      <c r="N21" s="592"/>
      <c r="O21" s="592"/>
      <c r="P21" s="592"/>
      <c r="Q21" s="592"/>
      <c r="R21" s="592"/>
      <c r="S21" s="592"/>
      <c r="T21" s="592"/>
      <c r="U21" s="592"/>
      <c r="V21" s="592"/>
    </row>
    <row r="22" spans="2:22" ht="49.5" customHeight="1">
      <c r="C22" s="483"/>
      <c r="D22" s="484"/>
      <c r="E22" s="484"/>
      <c r="F22" s="484"/>
      <c r="G22" s="484"/>
      <c r="H22" s="484"/>
      <c r="I22" s="484"/>
      <c r="J22" s="485"/>
      <c r="L22" s="592"/>
      <c r="M22" s="592"/>
      <c r="N22" s="592"/>
      <c r="O22" s="592"/>
      <c r="P22" s="592"/>
      <c r="Q22" s="592"/>
      <c r="R22" s="592"/>
      <c r="S22" s="592"/>
      <c r="T22" s="592"/>
      <c r="U22" s="592"/>
      <c r="V22" s="592"/>
    </row>
    <row r="23" spans="2:22" ht="49.5" customHeight="1">
      <c r="C23" s="483"/>
      <c r="D23" s="484"/>
      <c r="E23" s="484"/>
      <c r="F23" s="484"/>
      <c r="G23" s="484"/>
      <c r="H23" s="484"/>
      <c r="I23" s="484"/>
      <c r="J23" s="485"/>
      <c r="L23" s="592"/>
      <c r="M23" s="592"/>
      <c r="N23" s="592"/>
      <c r="O23" s="592"/>
      <c r="P23" s="592"/>
      <c r="Q23" s="592"/>
      <c r="R23" s="592"/>
      <c r="S23" s="592"/>
      <c r="T23" s="592"/>
      <c r="U23" s="592"/>
      <c r="V23" s="592"/>
    </row>
    <row r="24" spans="2:22" ht="152.25" customHeight="1">
      <c r="C24" s="486"/>
      <c r="D24" s="487"/>
      <c r="E24" s="487"/>
      <c r="F24" s="487"/>
      <c r="G24" s="487"/>
      <c r="H24" s="487"/>
      <c r="I24" s="487"/>
      <c r="J24" s="488"/>
      <c r="L24" s="592"/>
      <c r="M24" s="592"/>
      <c r="N24" s="592"/>
      <c r="O24" s="592"/>
      <c r="P24" s="592"/>
      <c r="Q24" s="592"/>
      <c r="R24" s="592"/>
      <c r="S24" s="592"/>
      <c r="T24" s="592"/>
      <c r="U24" s="592"/>
      <c r="V24" s="592"/>
    </row>
    <row r="25" spans="2:22" ht="21">
      <c r="L25" s="592"/>
      <c r="M25" s="592"/>
      <c r="N25" s="592"/>
      <c r="O25" s="592"/>
      <c r="P25" s="592"/>
      <c r="Q25" s="592"/>
      <c r="R25" s="592"/>
      <c r="S25" s="592"/>
      <c r="T25" s="592"/>
      <c r="U25" s="592"/>
      <c r="V25" s="592"/>
    </row>
    <row r="26" spans="2:22" s="592" customFormat="1" ht="21">
      <c r="B26" s="423" t="s">
        <v>274</v>
      </c>
      <c r="C26" s="423"/>
      <c r="D26" s="423"/>
      <c r="E26" s="423"/>
      <c r="F26" s="423"/>
      <c r="G26" s="423"/>
      <c r="H26" s="423"/>
      <c r="I26" s="423"/>
      <c r="J26" s="423"/>
    </row>
    <row r="27" spans="2:22" ht="7" customHeight="1">
      <c r="C27" s="251"/>
      <c r="D27" s="252"/>
      <c r="E27" s="252"/>
      <c r="F27" s="252"/>
      <c r="G27" s="252"/>
      <c r="H27" s="252"/>
      <c r="I27" s="252"/>
      <c r="J27" s="253"/>
      <c r="K27" s="592"/>
      <c r="L27" s="592"/>
      <c r="M27" s="592"/>
      <c r="N27" s="592"/>
      <c r="O27" s="592"/>
      <c r="P27" s="592"/>
      <c r="Q27" s="592"/>
      <c r="R27" s="592"/>
      <c r="S27" s="592"/>
      <c r="T27" s="592"/>
      <c r="U27" s="592"/>
      <c r="V27" s="592"/>
    </row>
    <row r="28" spans="2:22" ht="41.25" customHeight="1">
      <c r="C28" s="424" t="s">
        <v>410</v>
      </c>
      <c r="D28" s="425" t="s">
        <v>411</v>
      </c>
      <c r="E28" s="489" t="s">
        <v>412</v>
      </c>
      <c r="F28" s="489"/>
      <c r="G28" s="489"/>
      <c r="H28" s="489"/>
      <c r="I28" s="489"/>
      <c r="J28" s="490"/>
      <c r="K28" s="592"/>
      <c r="L28" s="592"/>
      <c r="M28" s="592"/>
      <c r="N28" s="592"/>
      <c r="O28" s="592"/>
      <c r="P28" s="592"/>
      <c r="Q28" s="592"/>
      <c r="R28" s="592"/>
      <c r="S28" s="592"/>
      <c r="T28" s="592"/>
      <c r="U28" s="592"/>
      <c r="V28" s="592"/>
    </row>
    <row r="29" spans="2:22" ht="18" customHeight="1">
      <c r="C29" s="491" t="s">
        <v>414</v>
      </c>
      <c r="D29" s="493" t="s">
        <v>413</v>
      </c>
      <c r="E29" s="495" t="s">
        <v>418</v>
      </c>
      <c r="F29" s="496"/>
      <c r="G29" s="496"/>
      <c r="H29" s="496"/>
      <c r="I29" s="496"/>
      <c r="J29" s="497"/>
      <c r="K29" s="592"/>
      <c r="L29" s="592"/>
      <c r="M29" s="592"/>
      <c r="N29" s="592"/>
      <c r="O29" s="592"/>
      <c r="P29" s="592"/>
      <c r="Q29" s="592"/>
      <c r="R29" s="592"/>
      <c r="S29" s="592"/>
      <c r="T29" s="592"/>
      <c r="U29" s="592"/>
      <c r="V29" s="592"/>
    </row>
    <row r="30" spans="2:22" ht="18" customHeight="1">
      <c r="C30" s="491"/>
      <c r="D30" s="493"/>
      <c r="E30" s="496"/>
      <c r="F30" s="496"/>
      <c r="G30" s="496"/>
      <c r="H30" s="496"/>
      <c r="I30" s="496"/>
      <c r="J30" s="497"/>
      <c r="K30" s="592"/>
      <c r="L30" s="592"/>
    </row>
    <row r="31" spans="2:22" ht="18" customHeight="1">
      <c r="C31" s="492"/>
      <c r="D31" s="494"/>
      <c r="E31" s="498"/>
      <c r="F31" s="498"/>
      <c r="G31" s="498"/>
      <c r="H31" s="498"/>
      <c r="I31" s="498"/>
      <c r="J31" s="499"/>
      <c r="K31" s="592"/>
      <c r="L31" s="592"/>
    </row>
    <row r="32" spans="2:22" ht="18" customHeight="1">
      <c r="C32" s="491" t="s">
        <v>415</v>
      </c>
      <c r="D32" s="493" t="s">
        <v>416</v>
      </c>
      <c r="E32" s="495" t="s">
        <v>417</v>
      </c>
      <c r="F32" s="496"/>
      <c r="G32" s="496"/>
      <c r="H32" s="496"/>
      <c r="I32" s="496"/>
      <c r="J32" s="497"/>
      <c r="K32" s="592"/>
      <c r="L32" s="592"/>
      <c r="M32" s="592"/>
      <c r="N32" s="592"/>
      <c r="O32" s="592"/>
      <c r="P32" s="592"/>
      <c r="Q32" s="592"/>
      <c r="R32" s="592"/>
      <c r="S32" s="592"/>
      <c r="T32" s="592"/>
      <c r="U32" s="592"/>
      <c r="V32" s="592"/>
    </row>
    <row r="33" spans="3:22" ht="18" customHeight="1">
      <c r="C33" s="491"/>
      <c r="D33" s="493"/>
      <c r="E33" s="496"/>
      <c r="F33" s="496"/>
      <c r="G33" s="496"/>
      <c r="H33" s="496"/>
      <c r="I33" s="496"/>
      <c r="J33" s="497"/>
      <c r="K33" s="592"/>
      <c r="L33" s="592"/>
    </row>
    <row r="34" spans="3:22" ht="18" customHeight="1">
      <c r="C34" s="492"/>
      <c r="D34" s="494"/>
      <c r="E34" s="498"/>
      <c r="F34" s="498"/>
      <c r="G34" s="498"/>
      <c r="H34" s="498"/>
      <c r="I34" s="498"/>
      <c r="J34" s="499"/>
      <c r="K34" s="592"/>
      <c r="L34" s="592"/>
    </row>
    <row r="35" spans="3:22" ht="18" customHeight="1">
      <c r="C35" s="491" t="s">
        <v>419</v>
      </c>
      <c r="D35" s="493" t="s">
        <v>420</v>
      </c>
      <c r="E35" s="495" t="s">
        <v>421</v>
      </c>
      <c r="F35" s="496"/>
      <c r="G35" s="496"/>
      <c r="H35" s="496"/>
      <c r="I35" s="496"/>
      <c r="J35" s="497"/>
      <c r="K35" s="592"/>
      <c r="L35" s="592"/>
      <c r="M35" s="592"/>
      <c r="N35" s="592"/>
      <c r="O35" s="592"/>
      <c r="P35" s="592"/>
      <c r="Q35" s="592"/>
      <c r="R35" s="592"/>
      <c r="S35" s="592"/>
      <c r="T35" s="592"/>
      <c r="U35" s="592"/>
      <c r="V35" s="592"/>
    </row>
    <row r="36" spans="3:22" ht="18" customHeight="1">
      <c r="C36" s="491"/>
      <c r="D36" s="493"/>
      <c r="E36" s="496"/>
      <c r="F36" s="496"/>
      <c r="G36" s="496"/>
      <c r="H36" s="496"/>
      <c r="I36" s="496"/>
      <c r="J36" s="497"/>
      <c r="K36" s="592"/>
      <c r="L36" s="592"/>
    </row>
    <row r="37" spans="3:22" ht="18" customHeight="1">
      <c r="C37" s="492"/>
      <c r="D37" s="494"/>
      <c r="E37" s="498"/>
      <c r="F37" s="498"/>
      <c r="G37" s="498"/>
      <c r="H37" s="498"/>
      <c r="I37" s="498"/>
      <c r="J37" s="499"/>
      <c r="K37" s="592"/>
      <c r="L37" s="592"/>
    </row>
    <row r="38" spans="3:22" ht="18" customHeight="1">
      <c r="C38" s="491" t="s">
        <v>423</v>
      </c>
      <c r="D38" s="493" t="s">
        <v>422</v>
      </c>
      <c r="E38" s="495" t="s">
        <v>424</v>
      </c>
      <c r="F38" s="496"/>
      <c r="G38" s="496"/>
      <c r="H38" s="496"/>
      <c r="I38" s="496"/>
      <c r="J38" s="497"/>
      <c r="K38" s="592"/>
      <c r="L38" s="592"/>
      <c r="M38" s="592"/>
      <c r="N38" s="592"/>
      <c r="O38" s="592"/>
      <c r="P38" s="592"/>
      <c r="Q38" s="592"/>
      <c r="R38" s="592"/>
      <c r="S38" s="592"/>
      <c r="T38" s="592"/>
      <c r="U38" s="592"/>
      <c r="V38" s="592"/>
    </row>
    <row r="39" spans="3:22" ht="18" customHeight="1">
      <c r="C39" s="491"/>
      <c r="D39" s="493"/>
      <c r="E39" s="496"/>
      <c r="F39" s="496"/>
      <c r="G39" s="496"/>
      <c r="H39" s="496"/>
      <c r="I39" s="496"/>
      <c r="J39" s="497"/>
      <c r="K39" s="592"/>
      <c r="L39" s="592"/>
    </row>
    <row r="40" spans="3:22" ht="18" customHeight="1">
      <c r="C40" s="492"/>
      <c r="D40" s="494"/>
      <c r="E40" s="498"/>
      <c r="F40" s="498"/>
      <c r="G40" s="498"/>
      <c r="H40" s="498"/>
      <c r="I40" s="498"/>
      <c r="J40" s="499"/>
      <c r="K40" s="592"/>
      <c r="L40" s="592"/>
    </row>
    <row r="41" spans="3:22" ht="18" customHeight="1">
      <c r="C41" s="491" t="s">
        <v>425</v>
      </c>
      <c r="D41" s="493" t="s">
        <v>426</v>
      </c>
      <c r="E41" s="495" t="s">
        <v>427</v>
      </c>
      <c r="F41" s="496"/>
      <c r="G41" s="496"/>
      <c r="H41" s="496"/>
      <c r="I41" s="496"/>
      <c r="J41" s="497"/>
      <c r="K41" s="592"/>
      <c r="L41" s="592"/>
      <c r="M41" s="592"/>
      <c r="N41" s="592"/>
      <c r="O41" s="592"/>
      <c r="P41" s="592"/>
      <c r="Q41" s="592"/>
      <c r="R41" s="592"/>
      <c r="S41" s="592"/>
      <c r="T41" s="592"/>
      <c r="U41" s="592"/>
      <c r="V41" s="592"/>
    </row>
    <row r="42" spans="3:22" ht="18" customHeight="1">
      <c r="C42" s="491"/>
      <c r="D42" s="493"/>
      <c r="E42" s="496"/>
      <c r="F42" s="496"/>
      <c r="G42" s="496"/>
      <c r="H42" s="496"/>
      <c r="I42" s="496"/>
      <c r="J42" s="497"/>
      <c r="K42" s="592"/>
      <c r="L42" s="592"/>
    </row>
    <row r="43" spans="3:22" ht="18" customHeight="1">
      <c r="C43" s="492"/>
      <c r="D43" s="494"/>
      <c r="E43" s="498"/>
      <c r="F43" s="498"/>
      <c r="G43" s="498"/>
      <c r="H43" s="498"/>
      <c r="I43" s="498"/>
      <c r="J43" s="499"/>
      <c r="K43" s="592"/>
      <c r="L43" s="592"/>
    </row>
    <row r="44" spans="3:22" ht="18" customHeight="1">
      <c r="C44" s="491" t="s">
        <v>429</v>
      </c>
      <c r="D44" s="493" t="s">
        <v>428</v>
      </c>
      <c r="E44" s="495" t="s">
        <v>436</v>
      </c>
      <c r="F44" s="496"/>
      <c r="G44" s="496"/>
      <c r="H44" s="496"/>
      <c r="I44" s="496"/>
      <c r="J44" s="497"/>
      <c r="K44" s="592"/>
      <c r="L44" s="592"/>
      <c r="M44" s="592"/>
      <c r="N44" s="592"/>
      <c r="O44" s="592"/>
      <c r="P44" s="592"/>
      <c r="Q44" s="592"/>
      <c r="R44" s="592"/>
      <c r="S44" s="592"/>
      <c r="T44" s="592"/>
      <c r="U44" s="592"/>
      <c r="V44" s="592"/>
    </row>
    <row r="45" spans="3:22" ht="18" customHeight="1">
      <c r="C45" s="491"/>
      <c r="D45" s="493"/>
      <c r="E45" s="496"/>
      <c r="F45" s="496"/>
      <c r="G45" s="496"/>
      <c r="H45" s="496"/>
      <c r="I45" s="496"/>
      <c r="J45" s="497"/>
      <c r="K45" s="592"/>
      <c r="L45" s="592"/>
    </row>
    <row r="46" spans="3:22" ht="18" customHeight="1">
      <c r="C46" s="492"/>
      <c r="D46" s="494"/>
      <c r="E46" s="498"/>
      <c r="F46" s="498"/>
      <c r="G46" s="498"/>
      <c r="H46" s="498"/>
      <c r="I46" s="498"/>
      <c r="J46" s="499"/>
      <c r="K46" s="592"/>
      <c r="L46" s="592"/>
    </row>
    <row r="47" spans="3:22" ht="18" customHeight="1">
      <c r="C47" s="491" t="s">
        <v>143</v>
      </c>
      <c r="D47" s="493" t="s">
        <v>430</v>
      </c>
      <c r="E47" s="495" t="s">
        <v>438</v>
      </c>
      <c r="F47" s="496"/>
      <c r="G47" s="496"/>
      <c r="H47" s="496"/>
      <c r="I47" s="496"/>
      <c r="J47" s="497"/>
      <c r="K47" s="592"/>
      <c r="L47" s="592"/>
      <c r="M47" s="592"/>
      <c r="N47" s="592"/>
      <c r="O47" s="592"/>
      <c r="P47" s="592"/>
      <c r="Q47" s="592"/>
      <c r="R47" s="592"/>
      <c r="S47" s="592"/>
      <c r="T47" s="592"/>
      <c r="U47" s="592"/>
      <c r="V47" s="592"/>
    </row>
    <row r="48" spans="3:22" ht="18" customHeight="1">
      <c r="C48" s="491"/>
      <c r="D48" s="493"/>
      <c r="E48" s="496"/>
      <c r="F48" s="496"/>
      <c r="G48" s="496"/>
      <c r="H48" s="496"/>
      <c r="I48" s="496"/>
      <c r="J48" s="497"/>
      <c r="K48" s="592"/>
      <c r="L48" s="592"/>
    </row>
    <row r="49" spans="2:22" ht="18" customHeight="1">
      <c r="C49" s="492"/>
      <c r="D49" s="494"/>
      <c r="E49" s="498"/>
      <c r="F49" s="498"/>
      <c r="G49" s="498"/>
      <c r="H49" s="498"/>
      <c r="I49" s="498"/>
      <c r="J49" s="499"/>
      <c r="K49" s="592"/>
      <c r="L49" s="592"/>
    </row>
    <row r="50" spans="2:22" ht="18" customHeight="1">
      <c r="C50" s="491" t="s">
        <v>266</v>
      </c>
      <c r="D50" s="493" t="s">
        <v>431</v>
      </c>
      <c r="E50" s="495" t="s">
        <v>433</v>
      </c>
      <c r="F50" s="496"/>
      <c r="G50" s="496"/>
      <c r="H50" s="496"/>
      <c r="I50" s="496"/>
      <c r="J50" s="497"/>
      <c r="K50" s="592"/>
      <c r="L50" s="592"/>
      <c r="M50" s="592"/>
      <c r="N50" s="592"/>
      <c r="O50" s="592"/>
      <c r="P50" s="592"/>
      <c r="Q50" s="592"/>
      <c r="R50" s="592"/>
      <c r="S50" s="592"/>
      <c r="T50" s="592"/>
      <c r="U50" s="592"/>
      <c r="V50" s="592"/>
    </row>
    <row r="51" spans="2:22" ht="18" customHeight="1">
      <c r="C51" s="491"/>
      <c r="D51" s="493"/>
      <c r="E51" s="496"/>
      <c r="F51" s="496"/>
      <c r="G51" s="496"/>
      <c r="H51" s="496"/>
      <c r="I51" s="496"/>
      <c r="J51" s="497"/>
      <c r="K51" s="592"/>
      <c r="L51" s="592"/>
    </row>
    <row r="52" spans="2:22" ht="18" customHeight="1">
      <c r="C52" s="492"/>
      <c r="D52" s="494"/>
      <c r="E52" s="498"/>
      <c r="F52" s="498"/>
      <c r="G52" s="498"/>
      <c r="H52" s="498"/>
      <c r="I52" s="498"/>
      <c r="J52" s="499"/>
      <c r="K52" s="592"/>
      <c r="L52" s="592"/>
    </row>
    <row r="53" spans="2:22" ht="18" customHeight="1">
      <c r="C53" s="491" t="s">
        <v>40</v>
      </c>
      <c r="D53" s="493" t="s">
        <v>432</v>
      </c>
      <c r="E53" s="495" t="s">
        <v>434</v>
      </c>
      <c r="F53" s="496"/>
      <c r="G53" s="496"/>
      <c r="H53" s="496"/>
      <c r="I53" s="496"/>
      <c r="J53" s="497"/>
      <c r="K53" s="592"/>
      <c r="L53" s="592"/>
      <c r="M53" s="592"/>
      <c r="N53" s="592"/>
      <c r="O53" s="592"/>
      <c r="P53" s="592"/>
      <c r="Q53" s="592"/>
      <c r="R53" s="592"/>
      <c r="S53" s="592"/>
      <c r="T53" s="592"/>
      <c r="U53" s="592"/>
      <c r="V53" s="592"/>
    </row>
    <row r="54" spans="2:22" ht="18" customHeight="1">
      <c r="C54" s="491"/>
      <c r="D54" s="493"/>
      <c r="E54" s="496"/>
      <c r="F54" s="496"/>
      <c r="G54" s="496"/>
      <c r="H54" s="496"/>
      <c r="I54" s="496"/>
      <c r="J54" s="497"/>
      <c r="K54" s="592"/>
      <c r="L54" s="592"/>
    </row>
    <row r="55" spans="2:22" ht="18" customHeight="1">
      <c r="C55" s="492"/>
      <c r="D55" s="494"/>
      <c r="E55" s="498"/>
      <c r="F55" s="498"/>
      <c r="G55" s="498"/>
      <c r="H55" s="498"/>
      <c r="I55" s="498"/>
      <c r="J55" s="499"/>
      <c r="K55" s="592"/>
      <c r="L55" s="592"/>
    </row>
    <row r="56" spans="2:22" ht="7" customHeight="1">
      <c r="C56" s="254"/>
      <c r="D56" s="255"/>
      <c r="E56" s="255"/>
      <c r="F56" s="255"/>
      <c r="G56" s="255"/>
      <c r="H56" s="255"/>
      <c r="I56" s="255"/>
      <c r="J56" s="256"/>
    </row>
    <row r="58" spans="2:22" s="592" customFormat="1" ht="21">
      <c r="B58" s="423" t="s">
        <v>275</v>
      </c>
      <c r="C58" s="423"/>
      <c r="D58" s="423"/>
      <c r="E58" s="423"/>
      <c r="F58" s="423"/>
      <c r="G58" s="423"/>
      <c r="H58" s="423"/>
      <c r="I58" s="423"/>
      <c r="J58" s="423"/>
    </row>
    <row r="59" spans="2:22" ht="7" customHeight="1">
      <c r="C59" s="251"/>
      <c r="D59" s="252"/>
      <c r="E59" s="252"/>
      <c r="F59" s="252"/>
      <c r="G59" s="252"/>
      <c r="H59" s="252"/>
      <c r="I59" s="252"/>
      <c r="J59" s="253"/>
    </row>
    <row r="60" spans="2:22" s="593" customFormat="1" ht="16" customHeight="1">
      <c r="C60" s="475" t="s">
        <v>276</v>
      </c>
      <c r="D60" s="511" t="s">
        <v>277</v>
      </c>
      <c r="E60" s="479" t="s">
        <v>278</v>
      </c>
      <c r="F60" s="479"/>
      <c r="G60" s="479"/>
      <c r="H60" s="479"/>
      <c r="I60" s="479"/>
      <c r="J60" s="480"/>
    </row>
    <row r="61" spans="2:22" s="593" customFormat="1">
      <c r="C61" s="476"/>
      <c r="D61" s="512"/>
      <c r="E61" s="481"/>
      <c r="F61" s="481"/>
      <c r="G61" s="481"/>
      <c r="H61" s="481"/>
      <c r="I61" s="481"/>
      <c r="J61" s="482"/>
    </row>
    <row r="62" spans="2:22" s="593" customFormat="1" ht="23.25" customHeight="1">
      <c r="C62" s="475" t="s">
        <v>313</v>
      </c>
      <c r="D62" s="477" t="s">
        <v>15</v>
      </c>
      <c r="E62" s="479" t="s">
        <v>314</v>
      </c>
      <c r="F62" s="479"/>
      <c r="G62" s="479"/>
      <c r="H62" s="479"/>
      <c r="I62" s="479"/>
      <c r="J62" s="480"/>
    </row>
    <row r="63" spans="2:22" s="593" customFormat="1" ht="23.25" customHeight="1">
      <c r="C63" s="476"/>
      <c r="D63" s="478"/>
      <c r="E63" s="481"/>
      <c r="F63" s="481"/>
      <c r="G63" s="481"/>
      <c r="H63" s="481"/>
      <c r="I63" s="481"/>
      <c r="J63" s="482"/>
    </row>
    <row r="64" spans="2:22" s="593" customFormat="1">
      <c r="C64" s="475" t="s">
        <v>279</v>
      </c>
      <c r="D64" s="500" t="s">
        <v>277</v>
      </c>
      <c r="E64" s="479" t="s">
        <v>280</v>
      </c>
      <c r="F64" s="479"/>
      <c r="G64" s="479"/>
      <c r="H64" s="479"/>
      <c r="I64" s="479"/>
      <c r="J64" s="480"/>
    </row>
    <row r="65" spans="3:10" s="593" customFormat="1">
      <c r="C65" s="476"/>
      <c r="D65" s="501"/>
      <c r="E65" s="481"/>
      <c r="F65" s="481"/>
      <c r="G65" s="481"/>
      <c r="H65" s="481"/>
      <c r="I65" s="481"/>
      <c r="J65" s="482"/>
    </row>
    <row r="66" spans="3:10" s="593" customFormat="1">
      <c r="C66" s="257"/>
      <c r="D66" s="258"/>
      <c r="E66" s="258"/>
      <c r="F66" s="258"/>
      <c r="G66" s="258"/>
      <c r="H66" s="258"/>
      <c r="I66" s="258"/>
      <c r="J66" s="259"/>
    </row>
    <row r="67" spans="3:10" s="593" customFormat="1">
      <c r="C67" s="475" t="s">
        <v>281</v>
      </c>
      <c r="D67" s="502" t="s">
        <v>277</v>
      </c>
      <c r="E67" s="479" t="s">
        <v>399</v>
      </c>
      <c r="F67" s="479"/>
      <c r="G67" s="479"/>
      <c r="H67" s="479"/>
      <c r="I67" s="479"/>
      <c r="J67" s="480"/>
    </row>
    <row r="68" spans="3:10" s="593" customFormat="1">
      <c r="C68" s="476"/>
      <c r="D68" s="503"/>
      <c r="E68" s="481"/>
      <c r="F68" s="481"/>
      <c r="G68" s="481"/>
      <c r="H68" s="481"/>
      <c r="I68" s="481"/>
      <c r="J68" s="482"/>
    </row>
    <row r="69" spans="3:10" ht="7" customHeight="1">
      <c r="C69" s="254"/>
      <c r="D69" s="255"/>
      <c r="E69" s="255"/>
      <c r="F69" s="255"/>
      <c r="G69" s="255"/>
      <c r="H69" s="255"/>
      <c r="I69" s="255"/>
      <c r="J69" s="256"/>
    </row>
  </sheetData>
  <mergeCells count="44">
    <mergeCell ref="C47:C49"/>
    <mergeCell ref="D47:D49"/>
    <mergeCell ref="E47:J49"/>
    <mergeCell ref="C44:C46"/>
    <mergeCell ref="D44:D46"/>
    <mergeCell ref="E44:J46"/>
    <mergeCell ref="C7:J10"/>
    <mergeCell ref="C14:J14"/>
    <mergeCell ref="C12:J12"/>
    <mergeCell ref="C60:C61"/>
    <mergeCell ref="D60:D61"/>
    <mergeCell ref="E60:J61"/>
    <mergeCell ref="C35:C37"/>
    <mergeCell ref="D35:D37"/>
    <mergeCell ref="E35:J37"/>
    <mergeCell ref="C38:C40"/>
    <mergeCell ref="D38:D40"/>
    <mergeCell ref="E38:J40"/>
    <mergeCell ref="C41:C43"/>
    <mergeCell ref="D41:D43"/>
    <mergeCell ref="E41:J43"/>
    <mergeCell ref="C53:C55"/>
    <mergeCell ref="C64:C65"/>
    <mergeCell ref="D64:D65"/>
    <mergeCell ref="E64:J65"/>
    <mergeCell ref="C67:C68"/>
    <mergeCell ref="D67:D68"/>
    <mergeCell ref="E67:J68"/>
    <mergeCell ref="C62:C63"/>
    <mergeCell ref="D62:D63"/>
    <mergeCell ref="E62:J63"/>
    <mergeCell ref="C18:J24"/>
    <mergeCell ref="E28:J28"/>
    <mergeCell ref="C32:C34"/>
    <mergeCell ref="D32:D34"/>
    <mergeCell ref="E32:J34"/>
    <mergeCell ref="C29:C31"/>
    <mergeCell ref="D29:D31"/>
    <mergeCell ref="E29:J31"/>
    <mergeCell ref="D53:D55"/>
    <mergeCell ref="E53:J55"/>
    <mergeCell ref="C50:C52"/>
    <mergeCell ref="D50:D52"/>
    <mergeCell ref="E50:J52"/>
  </mergeCells>
  <hyperlinks>
    <hyperlink ref="C12" r:id="rId1" display="https://www.cubesoftware.com/?utm_campaign=Template%20Download&amp;utm_source=Excel " xr:uid="{B3AAC5E8-F1C5-473C-8F8D-D4C10507A8D2}"/>
    <hyperlink ref="C12:J12" r:id="rId2" display="Find us here" xr:uid="{8BC10041-2905-45FB-A55B-D80D5CA0608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2FE0-7FDF-49FA-BF6C-C1A278B5DE4F}">
  <sheetPr>
    <tabColor rgb="FF002060"/>
  </sheetPr>
  <dimension ref="A1:BA80"/>
  <sheetViews>
    <sheetView showGridLines="0" zoomScale="110" zoomScaleNormal="110" workbookViewId="0"/>
  </sheetViews>
  <sheetFormatPr baseColWidth="10" defaultColWidth="8.6640625" defaultRowHeight="15" outlineLevelCol="1"/>
  <cols>
    <col min="1" max="1" width="2" style="610" customWidth="1"/>
    <col min="2" max="2" width="1.83203125" style="610" customWidth="1"/>
    <col min="3" max="3" width="24.1640625" style="610" customWidth="1"/>
    <col min="4" max="4" width="8.83203125" style="610" hidden="1" customWidth="1" outlineLevel="1"/>
    <col min="5" max="5" width="10.6640625" style="610" hidden="1" customWidth="1" outlineLevel="1"/>
    <col min="6" max="7" width="9.6640625" style="610" hidden="1" customWidth="1" outlineLevel="1"/>
    <col min="8" max="8" width="2.5" style="610" customWidth="1" collapsed="1"/>
    <col min="9" max="10" width="14.1640625" style="610" customWidth="1"/>
    <col min="11" max="11" width="2.1640625" style="610" customWidth="1"/>
    <col min="12" max="12" width="9.1640625" style="610" customWidth="1"/>
    <col min="13" max="13" width="11.1640625" style="610" customWidth="1"/>
    <col min="14" max="14" width="2" style="610" customWidth="1"/>
    <col min="15" max="15" width="11.6640625" style="742" customWidth="1"/>
    <col min="16" max="16" width="5.1640625" style="742" customWidth="1"/>
    <col min="17" max="17" width="3.1640625" style="1100" hidden="1" customWidth="1"/>
    <col min="18" max="18" width="2.6640625" style="1100" customWidth="1"/>
    <col min="19" max="16384" width="8.6640625" style="610"/>
  </cols>
  <sheetData>
    <row r="1" spans="1:53" s="598" customFormat="1" ht="26.25" customHeight="1">
      <c r="A1" s="594"/>
      <c r="B1" s="595" t="s">
        <v>398</v>
      </c>
      <c r="C1" s="595"/>
      <c r="D1" s="596"/>
      <c r="E1" s="596"/>
      <c r="F1" s="596"/>
      <c r="G1" s="596"/>
      <c r="H1" s="596"/>
      <c r="I1" s="594"/>
      <c r="J1" s="594"/>
      <c r="K1" s="594"/>
      <c r="L1" s="594"/>
      <c r="M1" s="594"/>
      <c r="N1" s="594"/>
      <c r="O1" s="594"/>
      <c r="P1" s="594"/>
      <c r="Q1" s="594"/>
      <c r="R1" s="594"/>
      <c r="S1" s="594"/>
      <c r="T1" s="594"/>
      <c r="U1" s="594"/>
      <c r="V1" s="594"/>
      <c r="W1" s="594"/>
      <c r="X1" s="594"/>
      <c r="Y1" s="594"/>
      <c r="Z1" s="597"/>
    </row>
    <row r="2" spans="1:53">
      <c r="A2" s="617"/>
      <c r="B2" s="617"/>
      <c r="C2" s="617"/>
      <c r="D2" s="617"/>
      <c r="E2" s="617"/>
      <c r="F2" s="617"/>
      <c r="G2" s="617"/>
      <c r="H2" s="617"/>
      <c r="I2" s="617"/>
      <c r="J2" s="617"/>
      <c r="K2" s="617"/>
      <c r="L2" s="617"/>
      <c r="M2" s="617"/>
      <c r="N2" s="617"/>
      <c r="O2" s="740"/>
      <c r="P2" s="740"/>
      <c r="Q2" s="1043"/>
      <c r="R2" s="104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row>
    <row r="3" spans="1:53" ht="6" customHeight="1">
      <c r="A3" s="617"/>
      <c r="B3" s="764"/>
      <c r="C3" s="617"/>
      <c r="D3" s="617"/>
      <c r="E3" s="617"/>
      <c r="F3" s="617"/>
      <c r="G3" s="617"/>
      <c r="H3" s="617"/>
      <c r="I3" s="617"/>
      <c r="J3" s="1044"/>
      <c r="K3" s="1045"/>
      <c r="L3" s="617"/>
      <c r="M3" s="617"/>
      <c r="N3" s="617"/>
      <c r="O3" s="740"/>
      <c r="P3" s="740"/>
      <c r="Q3" s="1043"/>
      <c r="R3" s="1043"/>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row>
    <row r="4" spans="1:53" ht="16.5" customHeight="1">
      <c r="A4" s="617"/>
      <c r="B4" s="1046"/>
      <c r="C4" s="240" t="s">
        <v>210</v>
      </c>
      <c r="D4" s="241"/>
      <c r="E4" s="241"/>
      <c r="F4" s="241"/>
      <c r="G4" s="241"/>
      <c r="H4" s="241"/>
      <c r="I4" s="524" t="s">
        <v>211</v>
      </c>
      <c r="J4" s="524"/>
      <c r="K4" s="241"/>
      <c r="L4" s="524" t="s">
        <v>212</v>
      </c>
      <c r="M4" s="524"/>
      <c r="N4" s="617"/>
      <c r="O4" s="617"/>
      <c r="P4" s="617"/>
      <c r="Q4" s="1043"/>
      <c r="R4" s="1043"/>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row>
    <row r="5" spans="1:53" ht="6" customHeight="1">
      <c r="A5" s="617"/>
      <c r="B5" s="764"/>
      <c r="C5" s="617"/>
      <c r="D5" s="617"/>
      <c r="E5" s="617"/>
      <c r="F5" s="617"/>
      <c r="G5" s="617"/>
      <c r="H5" s="617"/>
      <c r="I5" s="617"/>
      <c r="J5" s="617"/>
      <c r="K5" s="617"/>
      <c r="L5" s="617"/>
      <c r="M5" s="617"/>
      <c r="N5" s="617"/>
      <c r="O5" s="617"/>
      <c r="P5" s="617"/>
      <c r="Q5" s="1043"/>
      <c r="R5" s="1043"/>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row>
    <row r="6" spans="1:53" s="698" customFormat="1" ht="16.5" customHeight="1" thickBot="1">
      <c r="A6" s="697"/>
      <c r="B6" s="1047"/>
      <c r="C6" s="248">
        <v>2023</v>
      </c>
      <c r="D6" s="249"/>
      <c r="E6" s="248" t="s">
        <v>38</v>
      </c>
      <c r="F6" s="697"/>
      <c r="G6" s="248" t="s">
        <v>290</v>
      </c>
      <c r="H6" s="250"/>
      <c r="I6" s="522" t="s">
        <v>14</v>
      </c>
      <c r="J6" s="523"/>
      <c r="K6" s="250"/>
      <c r="L6" s="522" t="s">
        <v>250</v>
      </c>
      <c r="M6" s="523"/>
      <c r="N6" s="697"/>
      <c r="O6" s="697"/>
      <c r="P6" s="697"/>
      <c r="Q6" s="1048"/>
      <c r="R6" s="1048"/>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7"/>
      <c r="AY6" s="697"/>
      <c r="AZ6" s="697"/>
      <c r="BA6" s="697"/>
    </row>
    <row r="7" spans="1:53" ht="6" customHeight="1" thickTop="1">
      <c r="A7" s="617"/>
      <c r="B7" s="764"/>
      <c r="C7" s="617"/>
      <c r="D7" s="617"/>
      <c r="E7" s="617"/>
      <c r="F7" s="617"/>
      <c r="G7" s="617"/>
      <c r="H7" s="617"/>
      <c r="I7" s="617"/>
      <c r="J7" s="617"/>
      <c r="K7" s="617"/>
      <c r="L7" s="617"/>
      <c r="M7" s="617"/>
      <c r="N7" s="617"/>
      <c r="O7" s="617"/>
      <c r="P7" s="617"/>
      <c r="Q7" s="1043"/>
      <c r="R7" s="1043"/>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7"/>
      <c r="BA7" s="617"/>
    </row>
    <row r="8" spans="1:53" ht="15" customHeight="1" thickBot="1">
      <c r="A8" s="617"/>
      <c r="B8" s="617"/>
      <c r="C8" s="617"/>
      <c r="D8" s="617"/>
      <c r="E8" s="617"/>
      <c r="F8" s="617"/>
      <c r="G8" s="617"/>
      <c r="H8" s="617"/>
      <c r="I8" s="99"/>
      <c r="J8" s="99"/>
      <c r="K8" s="99"/>
      <c r="L8" s="617"/>
      <c r="M8" s="617"/>
      <c r="N8" s="617"/>
      <c r="O8" s="740"/>
      <c r="P8" s="740"/>
      <c r="Q8" s="1043"/>
      <c r="R8" s="1043"/>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row>
    <row r="9" spans="1:53">
      <c r="A9" s="617"/>
      <c r="B9" s="1049"/>
      <c r="C9" s="1050"/>
      <c r="D9" s="1050"/>
      <c r="E9" s="1050"/>
      <c r="F9" s="1050"/>
      <c r="G9" s="1050"/>
      <c r="H9" s="1050"/>
      <c r="I9" s="515"/>
      <c r="J9" s="515"/>
      <c r="K9" s="515"/>
      <c r="L9" s="515"/>
      <c r="M9" s="515"/>
      <c r="N9" s="1050"/>
      <c r="O9" s="525"/>
      <c r="P9" s="525"/>
      <c r="Q9" s="1051"/>
      <c r="R9" s="1052"/>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row>
    <row r="10" spans="1:53" ht="12.75" customHeight="1">
      <c r="A10" s="617"/>
      <c r="B10" s="1053"/>
      <c r="C10" s="1054"/>
      <c r="D10" s="1054"/>
      <c r="E10" s="1054"/>
      <c r="F10" s="1054"/>
      <c r="G10" s="1054"/>
      <c r="H10" s="1054"/>
      <c r="I10" s="223"/>
      <c r="J10" s="223"/>
      <c r="K10" s="223"/>
      <c r="L10" s="223"/>
      <c r="M10" s="223"/>
      <c r="N10" s="1054"/>
      <c r="O10" s="224"/>
      <c r="P10" s="224"/>
      <c r="Q10" s="219"/>
      <c r="R10" s="1055"/>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row>
    <row r="11" spans="1:53" s="698" customFormat="1" ht="28.5" customHeight="1">
      <c r="A11" s="697"/>
      <c r="B11" s="1056"/>
      <c r="C11" s="520" t="s">
        <v>270</v>
      </c>
      <c r="D11" s="210"/>
      <c r="E11" s="210"/>
      <c r="F11" s="210"/>
      <c r="G11" s="210"/>
      <c r="H11" s="210"/>
      <c r="I11" s="211" t="str">
        <f>$I$6</f>
        <v>Budget</v>
      </c>
      <c r="J11" s="239" t="str">
        <f>$L$6</f>
        <v>Working Budget</v>
      </c>
      <c r="K11" s="212"/>
      <c r="L11" s="513" t="s">
        <v>39</v>
      </c>
      <c r="M11" s="514"/>
      <c r="N11" s="210"/>
      <c r="O11" s="516" t="s">
        <v>271</v>
      </c>
      <c r="P11" s="517"/>
      <c r="Q11" s="1057"/>
      <c r="R11" s="1055"/>
      <c r="S11" s="1058"/>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row>
    <row r="12" spans="1:53">
      <c r="A12" s="697"/>
      <c r="B12" s="1053"/>
      <c r="C12" s="521"/>
      <c r="D12" s="213"/>
      <c r="E12" s="213"/>
      <c r="F12" s="213"/>
      <c r="G12" s="213"/>
      <c r="H12" s="213"/>
      <c r="I12" s="214">
        <f>C6</f>
        <v>2023</v>
      </c>
      <c r="J12" s="214">
        <f>C6</f>
        <v>2023</v>
      </c>
      <c r="K12" s="214"/>
      <c r="L12" s="215" t="s">
        <v>151</v>
      </c>
      <c r="M12" s="214" t="s">
        <v>152</v>
      </c>
      <c r="N12" s="213"/>
      <c r="O12" s="518"/>
      <c r="P12" s="519"/>
      <c r="Q12" s="1060"/>
      <c r="R12" s="1061"/>
      <c r="S12" s="1062"/>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row>
    <row r="13" spans="1:53" ht="12" customHeight="1">
      <c r="A13" s="697"/>
      <c r="B13" s="1053"/>
      <c r="C13" s="1054"/>
      <c r="D13" s="1054"/>
      <c r="E13" s="1054"/>
      <c r="F13" s="1054"/>
      <c r="G13" s="1054"/>
      <c r="H13" s="219"/>
      <c r="I13" s="225" t="s">
        <v>27</v>
      </c>
      <c r="J13" s="225" t="s">
        <v>27</v>
      </c>
      <c r="K13" s="220"/>
      <c r="L13" s="221"/>
      <c r="M13" s="222"/>
      <c r="N13" s="1054"/>
      <c r="O13" s="1063"/>
      <c r="P13" s="1064" t="s">
        <v>155</v>
      </c>
      <c r="Q13" s="1057" t="s">
        <v>155</v>
      </c>
      <c r="R13" s="1065"/>
      <c r="S13" s="1066" t="s">
        <v>155</v>
      </c>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7"/>
      <c r="AY13" s="617"/>
      <c r="AZ13" s="617"/>
      <c r="BA13" s="617"/>
    </row>
    <row r="14" spans="1:53" ht="15" customHeight="1">
      <c r="A14" s="697"/>
      <c r="B14" s="1053"/>
      <c r="C14" s="1067" t="s">
        <v>213</v>
      </c>
      <c r="D14" s="207" t="str">
        <f>$E$6</f>
        <v>All Vendors</v>
      </c>
      <c r="E14" s="104" t="s">
        <v>25</v>
      </c>
      <c r="F14" s="104" t="s">
        <v>26</v>
      </c>
      <c r="G14" s="207" t="str">
        <f>G6</f>
        <v>All Projects</v>
      </c>
      <c r="H14" s="1068"/>
      <c r="I14" s="84">
        <v>3478448.5872999998</v>
      </c>
      <c r="J14" s="84">
        <f>'OpEx Plan'!AH23</f>
        <v>3569181.9298199997</v>
      </c>
      <c r="K14" s="84"/>
      <c r="L14" s="85">
        <f>J14-I14</f>
        <v>90733.342519999947</v>
      </c>
      <c r="M14" s="1069">
        <f>IFERROR(L14/I14,0)</f>
        <v>2.6084428227938224E-2</v>
      </c>
      <c r="N14" s="1068"/>
      <c r="O14" s="1070" t="str">
        <f>IF(Q14=1,"Not Started",IF(Q14=2,"In Progress","Submitted"))</f>
        <v>In Progress</v>
      </c>
      <c r="P14" s="86">
        <f>Q14</f>
        <v>2</v>
      </c>
      <c r="Q14" s="1071">
        <v>2</v>
      </c>
      <c r="R14" s="1072"/>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row>
    <row r="15" spans="1:53">
      <c r="A15" s="697"/>
      <c r="B15" s="1053"/>
      <c r="C15" s="1073" t="s">
        <v>214</v>
      </c>
      <c r="D15" s="208" t="str">
        <f>$E$6</f>
        <v>All Vendors</v>
      </c>
      <c r="E15" s="105" t="s">
        <v>25</v>
      </c>
      <c r="F15" s="105" t="s">
        <v>26</v>
      </c>
      <c r="G15" s="105" t="str">
        <f>G14</f>
        <v>All Projects</v>
      </c>
      <c r="H15" s="1074"/>
      <c r="I15" s="87">
        <v>308992.89098000003</v>
      </c>
      <c r="J15" s="87">
        <v>308992.89098000003</v>
      </c>
      <c r="K15" s="87"/>
      <c r="L15" s="88">
        <f t="shared" ref="L15:L32" si="0">J15-I15</f>
        <v>0</v>
      </c>
      <c r="M15" s="1075">
        <f t="shared" ref="M15:M32" si="1">IFERROR(L15/I15,0)</f>
        <v>0</v>
      </c>
      <c r="N15" s="1074"/>
      <c r="O15" s="1076" t="str">
        <f>IF(Q15=1,"Not Started",IF(Q15=2,"In Progress","Submitted"))</f>
        <v>Not Started</v>
      </c>
      <c r="P15" s="89">
        <f>Q15</f>
        <v>1</v>
      </c>
      <c r="Q15" s="1071">
        <v>1</v>
      </c>
      <c r="R15" s="1072"/>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row>
    <row r="16" spans="1:53">
      <c r="A16" s="697"/>
      <c r="B16" s="1053"/>
      <c r="C16" s="90" t="s">
        <v>215</v>
      </c>
      <c r="D16" s="209" t="str">
        <f>$E$6</f>
        <v>All Vendors</v>
      </c>
      <c r="E16" s="106" t="s">
        <v>25</v>
      </c>
      <c r="F16" s="106" t="s">
        <v>26</v>
      </c>
      <c r="G16" s="106" t="str">
        <f>G15</f>
        <v>All Projects</v>
      </c>
      <c r="H16" s="1077"/>
      <c r="I16" s="91">
        <f>SUM(I14:I15)</f>
        <v>3787441.4782799999</v>
      </c>
      <c r="J16" s="91">
        <f>SUM(J14:J15)</f>
        <v>3878174.8207999999</v>
      </c>
      <c r="K16" s="91"/>
      <c r="L16" s="92">
        <f t="shared" si="0"/>
        <v>90733.342519999947</v>
      </c>
      <c r="M16" s="93">
        <f t="shared" si="1"/>
        <v>2.3956368181616075E-2</v>
      </c>
      <c r="N16" s="93"/>
      <c r="O16" s="94" t="str">
        <f>IF(Q16=2,"Not Started",IF(Q16=6,"Submitted","In Progress"))</f>
        <v>Not Started</v>
      </c>
      <c r="P16" s="95">
        <f>Q16</f>
        <v>2</v>
      </c>
      <c r="Q16" s="1071">
        <v>2</v>
      </c>
      <c r="R16" s="1072"/>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row>
    <row r="17" spans="1:53" ht="12" customHeight="1">
      <c r="A17" s="697"/>
      <c r="B17" s="1053"/>
      <c r="C17" s="226"/>
      <c r="D17" s="227"/>
      <c r="E17" s="227"/>
      <c r="F17" s="227"/>
      <c r="G17" s="227"/>
      <c r="H17" s="1054"/>
      <c r="I17" s="228"/>
      <c r="J17" s="228"/>
      <c r="K17" s="228"/>
      <c r="L17" s="229"/>
      <c r="M17" s="1078"/>
      <c r="N17" s="1054"/>
      <c r="O17" s="1079"/>
      <c r="P17" s="230"/>
      <c r="Q17" s="219"/>
      <c r="R17" s="1055"/>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row>
    <row r="18" spans="1:53" ht="16.5" customHeight="1">
      <c r="A18" s="697"/>
      <c r="B18" s="1053"/>
      <c r="C18" s="1067" t="s">
        <v>216</v>
      </c>
      <c r="D18" s="207" t="str">
        <f t="shared" ref="D18:D23" si="2">$E$6</f>
        <v>All Vendors</v>
      </c>
      <c r="E18" s="96" t="s">
        <v>25</v>
      </c>
      <c r="F18" s="96" t="s">
        <v>26</v>
      </c>
      <c r="G18" s="96" t="str">
        <f>G16</f>
        <v>All Projects</v>
      </c>
      <c r="H18" s="1068"/>
      <c r="I18" s="84">
        <v>297798.66560000001</v>
      </c>
      <c r="J18" s="84">
        <v>297798.66560000001</v>
      </c>
      <c r="K18" s="84"/>
      <c r="L18" s="85">
        <f t="shared" si="0"/>
        <v>0</v>
      </c>
      <c r="M18" s="1069">
        <f t="shared" si="1"/>
        <v>0</v>
      </c>
      <c r="N18" s="1069"/>
      <c r="O18" s="1070" t="str">
        <f>IF(Q18=1,"Not Started",IF(Q18=2,"In Progress","Submitted"))</f>
        <v>Not Started</v>
      </c>
      <c r="P18" s="86">
        <f t="shared" ref="P18:P23" si="3">Q18</f>
        <v>1</v>
      </c>
      <c r="Q18" s="1071">
        <v>1</v>
      </c>
      <c r="R18" s="1055"/>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row>
    <row r="19" spans="1:53" ht="16.5" customHeight="1">
      <c r="A19" s="697"/>
      <c r="B19" s="1053"/>
      <c r="C19" s="1073" t="s">
        <v>217</v>
      </c>
      <c r="D19" s="208" t="str">
        <f t="shared" si="2"/>
        <v>All Vendors</v>
      </c>
      <c r="E19" s="97" t="s">
        <v>25</v>
      </c>
      <c r="F19" s="97" t="s">
        <v>26</v>
      </c>
      <c r="G19" s="97" t="str">
        <f>G18</f>
        <v>All Projects</v>
      </c>
      <c r="H19" s="1074"/>
      <c r="I19" s="87">
        <v>647118.06740000006</v>
      </c>
      <c r="J19" s="87">
        <v>647118.06740000006</v>
      </c>
      <c r="K19" s="87"/>
      <c r="L19" s="88">
        <f t="shared" si="0"/>
        <v>0</v>
      </c>
      <c r="M19" s="1075">
        <f t="shared" si="1"/>
        <v>0</v>
      </c>
      <c r="N19" s="1075"/>
      <c r="O19" s="1076" t="str">
        <f>IF(Q19=1,"Not Started",IF(Q19=2,"In Progress","Submitted"))</f>
        <v>Not Started</v>
      </c>
      <c r="P19" s="89">
        <f t="shared" si="3"/>
        <v>1</v>
      </c>
      <c r="Q19" s="1071">
        <v>1</v>
      </c>
      <c r="R19" s="1055"/>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7"/>
      <c r="BA19" s="617"/>
    </row>
    <row r="20" spans="1:53">
      <c r="A20" s="697"/>
      <c r="B20" s="1053"/>
      <c r="C20" s="1073" t="s">
        <v>218</v>
      </c>
      <c r="D20" s="208" t="str">
        <f t="shared" si="2"/>
        <v>All Vendors</v>
      </c>
      <c r="E20" s="97" t="s">
        <v>25</v>
      </c>
      <c r="F20" s="97" t="s">
        <v>26</v>
      </c>
      <c r="G20" s="97" t="str">
        <f>G19</f>
        <v>All Projects</v>
      </c>
      <c r="H20" s="1074"/>
      <c r="I20" s="87">
        <v>107606.4394</v>
      </c>
      <c r="J20" s="87">
        <v>109500</v>
      </c>
      <c r="K20" s="87"/>
      <c r="L20" s="88">
        <f t="shared" si="0"/>
        <v>1893.5605999999971</v>
      </c>
      <c r="M20" s="1075">
        <f t="shared" si="1"/>
        <v>1.7597093729318183E-2</v>
      </c>
      <c r="N20" s="1075"/>
      <c r="O20" s="1076" t="str">
        <f>IF(Q20=1,"Not Started",IF(Q20=2,"In Progress","Submitted"))</f>
        <v>Submitted</v>
      </c>
      <c r="P20" s="89">
        <f t="shared" si="3"/>
        <v>3</v>
      </c>
      <c r="Q20" s="1071">
        <v>3</v>
      </c>
      <c r="R20" s="1072"/>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7"/>
    </row>
    <row r="21" spans="1:53" s="698" customFormat="1" ht="19.5" customHeight="1">
      <c r="A21" s="697"/>
      <c r="B21" s="1056"/>
      <c r="C21" s="1081" t="s">
        <v>219</v>
      </c>
      <c r="D21" s="414" t="str">
        <f t="shared" si="2"/>
        <v>All Vendors</v>
      </c>
      <c r="E21" s="415" t="s">
        <v>25</v>
      </c>
      <c r="F21" s="415" t="s">
        <v>26</v>
      </c>
      <c r="G21" s="415" t="str">
        <f>G20</f>
        <v>All Projects</v>
      </c>
      <c r="H21" s="1082"/>
      <c r="I21" s="416">
        <v>195390.1802</v>
      </c>
      <c r="J21" s="416">
        <v>195390.1802</v>
      </c>
      <c r="K21" s="416"/>
      <c r="L21" s="417">
        <f t="shared" si="0"/>
        <v>0</v>
      </c>
      <c r="M21" s="1083">
        <f t="shared" si="1"/>
        <v>0</v>
      </c>
      <c r="N21" s="1083"/>
      <c r="O21" s="1084" t="str">
        <f>IF(Q21=1,"Not Started",IF(Q21=2,"In Progress","Submitted"))</f>
        <v>In Progress</v>
      </c>
      <c r="P21" s="418">
        <f t="shared" si="3"/>
        <v>2</v>
      </c>
      <c r="Q21" s="1085">
        <v>2</v>
      </c>
      <c r="R21" s="1086"/>
      <c r="S21" s="697"/>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row>
    <row r="22" spans="1:53" ht="15" customHeight="1">
      <c r="A22" s="697"/>
      <c r="B22" s="1053"/>
      <c r="C22" s="1073" t="s">
        <v>220</v>
      </c>
      <c r="D22" s="208" t="str">
        <f t="shared" si="2"/>
        <v>All Vendors</v>
      </c>
      <c r="E22" s="97" t="s">
        <v>25</v>
      </c>
      <c r="F22" s="97" t="s">
        <v>26</v>
      </c>
      <c r="G22" s="97" t="str">
        <f>G21</f>
        <v>All Projects</v>
      </c>
      <c r="H22" s="1074"/>
      <c r="I22" s="87">
        <v>278604.52529999998</v>
      </c>
      <c r="J22" s="87">
        <v>384123</v>
      </c>
      <c r="K22" s="87"/>
      <c r="L22" s="88">
        <f t="shared" si="0"/>
        <v>105518.47470000002</v>
      </c>
      <c r="M22" s="1075">
        <f t="shared" si="1"/>
        <v>0.37873927060724605</v>
      </c>
      <c r="N22" s="1075"/>
      <c r="O22" s="1076" t="str">
        <f>IF(Q22=1,"Not Started",IF(Q22=2,"In Progress","Submitted"))</f>
        <v>Submitted</v>
      </c>
      <c r="P22" s="89">
        <f t="shared" si="3"/>
        <v>3</v>
      </c>
      <c r="Q22" s="1071">
        <v>3</v>
      </c>
      <c r="R22" s="1072"/>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row>
    <row r="23" spans="1:53">
      <c r="A23" s="697"/>
      <c r="B23" s="1053"/>
      <c r="C23" s="90" t="s">
        <v>232</v>
      </c>
      <c r="D23" s="209" t="str">
        <f t="shared" si="2"/>
        <v>All Vendors</v>
      </c>
      <c r="E23" s="106" t="s">
        <v>25</v>
      </c>
      <c r="F23" s="106" t="s">
        <v>26</v>
      </c>
      <c r="G23" s="106" t="str">
        <f>G22</f>
        <v>All Projects</v>
      </c>
      <c r="H23" s="1077"/>
      <c r="I23" s="91">
        <f>SUM(I18:I22)</f>
        <v>1526517.8779000002</v>
      </c>
      <c r="J23" s="91">
        <f>SUM(J18:J22)</f>
        <v>1633929.9132000001</v>
      </c>
      <c r="K23" s="91"/>
      <c r="L23" s="92">
        <f t="shared" si="0"/>
        <v>107412.03529999987</v>
      </c>
      <c r="M23" s="93">
        <f t="shared" si="1"/>
        <v>7.0364086038588972E-2</v>
      </c>
      <c r="N23" s="93"/>
      <c r="O23" s="94" t="str">
        <f>IF(Q23=5,"Not Started",IF(Q23=15,"Submitted","In Progress"))</f>
        <v>In Progress</v>
      </c>
      <c r="P23" s="98">
        <f t="shared" si="3"/>
        <v>9</v>
      </c>
      <c r="Q23" s="1071">
        <v>9</v>
      </c>
      <c r="R23" s="1072"/>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7"/>
      <c r="AY23" s="617"/>
      <c r="AZ23" s="617"/>
      <c r="BA23" s="617"/>
    </row>
    <row r="24" spans="1:53" ht="12" customHeight="1">
      <c r="A24" s="697"/>
      <c r="B24" s="1053"/>
      <c r="C24" s="231"/>
      <c r="D24" s="225"/>
      <c r="E24" s="225"/>
      <c r="F24" s="225"/>
      <c r="G24" s="225"/>
      <c r="H24" s="225"/>
      <c r="I24" s="232"/>
      <c r="J24" s="232"/>
      <c r="K24" s="232"/>
      <c r="L24" s="233"/>
      <c r="M24" s="234"/>
      <c r="N24" s="225"/>
      <c r="O24" s="235"/>
      <c r="P24" s="225"/>
      <c r="Q24" s="219"/>
      <c r="R24" s="1055"/>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617"/>
      <c r="BA24" s="617"/>
    </row>
    <row r="25" spans="1:53">
      <c r="A25" s="697"/>
      <c r="B25" s="1053"/>
      <c r="C25" s="1067" t="s">
        <v>221</v>
      </c>
      <c r="D25" s="207" t="str">
        <f>$E$6</f>
        <v>All Vendors</v>
      </c>
      <c r="E25" s="96" t="s">
        <v>25</v>
      </c>
      <c r="F25" s="96" t="s">
        <v>26</v>
      </c>
      <c r="G25" s="96" t="str">
        <f>G23</f>
        <v>All Projects</v>
      </c>
      <c r="H25" s="1068"/>
      <c r="I25" s="84">
        <v>273161.88176399999</v>
      </c>
      <c r="J25" s="84">
        <v>273161.88176399999</v>
      </c>
      <c r="K25" s="84"/>
      <c r="L25" s="85">
        <f t="shared" si="0"/>
        <v>0</v>
      </c>
      <c r="M25" s="1069">
        <f t="shared" si="1"/>
        <v>0</v>
      </c>
      <c r="N25" s="1069"/>
      <c r="O25" s="1070" t="str">
        <f>IF(Q25=1,"Not Started",IF(Q25=2,"In Progress","Submitted"))</f>
        <v>Not Started</v>
      </c>
      <c r="P25" s="86">
        <f>Q25</f>
        <v>1</v>
      </c>
      <c r="Q25" s="1071">
        <v>1</v>
      </c>
      <c r="R25" s="1055"/>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row>
    <row r="26" spans="1:53">
      <c r="A26" s="697"/>
      <c r="B26" s="1053"/>
      <c r="C26" s="1073" t="s">
        <v>222</v>
      </c>
      <c r="D26" s="208" t="str">
        <f>$E$6</f>
        <v>All Vendors</v>
      </c>
      <c r="E26" s="97" t="s">
        <v>25</v>
      </c>
      <c r="F26" s="97" t="s">
        <v>26</v>
      </c>
      <c r="G26" s="97" t="str">
        <f>G25</f>
        <v>All Projects</v>
      </c>
      <c r="H26" s="1074"/>
      <c r="I26" s="87">
        <v>1886425.4764</v>
      </c>
      <c r="J26" s="87">
        <v>2158799</v>
      </c>
      <c r="K26" s="87"/>
      <c r="L26" s="88">
        <f t="shared" si="0"/>
        <v>272373.52359999996</v>
      </c>
      <c r="M26" s="1075">
        <f t="shared" si="1"/>
        <v>0.14438605023496065</v>
      </c>
      <c r="N26" s="1075"/>
      <c r="O26" s="1076" t="str">
        <f>IF(Q26=1,"Not Started",IF(Q26=2,"In Progress","Submitted"))</f>
        <v>In Progress</v>
      </c>
      <c r="P26" s="89">
        <f>Q26</f>
        <v>2</v>
      </c>
      <c r="Q26" s="1071">
        <v>2</v>
      </c>
      <c r="R26" s="1072"/>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row>
    <row r="27" spans="1:53">
      <c r="A27" s="697"/>
      <c r="B27" s="1053"/>
      <c r="C27" s="1073" t="s">
        <v>223</v>
      </c>
      <c r="D27" s="208" t="str">
        <f>$E$6</f>
        <v>All Vendors</v>
      </c>
      <c r="E27" s="97" t="s">
        <v>25</v>
      </c>
      <c r="F27" s="97" t="s">
        <v>26</v>
      </c>
      <c r="G27" s="97" t="str">
        <f>G26</f>
        <v>All Projects</v>
      </c>
      <c r="H27" s="1074"/>
      <c r="I27" s="87">
        <v>312138.95439999999</v>
      </c>
      <c r="J27" s="87">
        <v>310254</v>
      </c>
      <c r="K27" s="87"/>
      <c r="L27" s="88">
        <f t="shared" si="0"/>
        <v>-1884.9543999999878</v>
      </c>
      <c r="M27" s="1075">
        <f t="shared" si="1"/>
        <v>-6.038831018779077E-3</v>
      </c>
      <c r="N27" s="1075"/>
      <c r="O27" s="1076" t="str">
        <f>IF(Q27=1,"Not Started",IF(Q27=2,"In Progress","Submitted"))</f>
        <v>Submitted</v>
      </c>
      <c r="P27" s="89">
        <f>Q27</f>
        <v>3</v>
      </c>
      <c r="Q27" s="1071">
        <v>3</v>
      </c>
      <c r="R27" s="1072"/>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row>
    <row r="28" spans="1:53">
      <c r="A28" s="697"/>
      <c r="B28" s="1053"/>
      <c r="C28" s="90" t="s">
        <v>231</v>
      </c>
      <c r="D28" s="209" t="str">
        <f>$E$6</f>
        <v>All Vendors</v>
      </c>
      <c r="E28" s="106" t="s">
        <v>25</v>
      </c>
      <c r="F28" s="106" t="s">
        <v>26</v>
      </c>
      <c r="G28" s="106" t="str">
        <f>G27</f>
        <v>All Projects</v>
      </c>
      <c r="H28" s="1077"/>
      <c r="I28" s="91">
        <f>SUM(I25:I27)</f>
        <v>2471726.312564</v>
      </c>
      <c r="J28" s="91">
        <f>SUM(J25:J27)</f>
        <v>2742214.8817639998</v>
      </c>
      <c r="K28" s="91"/>
      <c r="L28" s="92">
        <f t="shared" si="0"/>
        <v>270488.56919999979</v>
      </c>
      <c r="M28" s="93">
        <f t="shared" si="1"/>
        <v>0.10943305811209067</v>
      </c>
      <c r="N28" s="93"/>
      <c r="O28" s="94" t="str">
        <f>IF(Q28=3,"Not Started",IF(Q28=9,"Submitted","In Progress"))</f>
        <v>In Progress</v>
      </c>
      <c r="P28" s="95">
        <f>Q28</f>
        <v>8</v>
      </c>
      <c r="Q28" s="1088">
        <v>8</v>
      </c>
      <c r="R28" s="1089"/>
      <c r="S28" s="617"/>
      <c r="T28" s="617"/>
      <c r="U28" s="617"/>
      <c r="V28" s="617"/>
      <c r="W28" s="617"/>
      <c r="X28" s="617"/>
      <c r="Y28" s="617"/>
      <c r="Z28" s="617"/>
      <c r="AA28" s="617"/>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7"/>
      <c r="AY28" s="617"/>
      <c r="AZ28" s="617"/>
      <c r="BA28" s="617"/>
    </row>
    <row r="29" spans="1:53" ht="12" customHeight="1">
      <c r="A29" s="697"/>
      <c r="B29" s="1053"/>
      <c r="C29" s="226"/>
      <c r="D29" s="227"/>
      <c r="E29" s="227"/>
      <c r="F29" s="227"/>
      <c r="G29" s="227"/>
      <c r="H29" s="1054"/>
      <c r="I29" s="228"/>
      <c r="J29" s="228"/>
      <c r="K29" s="228"/>
      <c r="L29" s="229"/>
      <c r="M29" s="1078"/>
      <c r="N29" s="1054"/>
      <c r="O29" s="1079"/>
      <c r="P29" s="230"/>
      <c r="Q29" s="219"/>
      <c r="R29" s="1055"/>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row>
    <row r="30" spans="1:53">
      <c r="A30" s="697"/>
      <c r="B30" s="1053"/>
      <c r="C30" s="1090" t="s">
        <v>224</v>
      </c>
      <c r="D30" s="207" t="str">
        <f>$E$6</f>
        <v>All Vendors</v>
      </c>
      <c r="E30" s="96" t="s">
        <v>25</v>
      </c>
      <c r="F30" s="96" t="s">
        <v>26</v>
      </c>
      <c r="G30" s="96" t="str">
        <f>G28</f>
        <v>All Projects</v>
      </c>
      <c r="H30" s="1068"/>
      <c r="I30" s="84">
        <v>520533.23767599999</v>
      </c>
      <c r="J30" s="84">
        <v>515000</v>
      </c>
      <c r="K30" s="84"/>
      <c r="L30" s="85">
        <f t="shared" si="0"/>
        <v>-5533.2376759999897</v>
      </c>
      <c r="M30" s="1069">
        <f t="shared" si="1"/>
        <v>-1.0629941136331606E-2</v>
      </c>
      <c r="N30" s="1069"/>
      <c r="O30" s="1070" t="str">
        <f>IF(Q30=1,"Not Started",IF(Q30=2,"In Progress","Submitted"))</f>
        <v>Submitted</v>
      </c>
      <c r="P30" s="86">
        <f>Q30</f>
        <v>3</v>
      </c>
      <c r="Q30" s="1071">
        <v>3</v>
      </c>
      <c r="R30" s="1072"/>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row>
    <row r="31" spans="1:53">
      <c r="A31" s="697"/>
      <c r="B31" s="1053"/>
      <c r="C31" s="1091" t="s">
        <v>225</v>
      </c>
      <c r="D31" s="208" t="str">
        <f>$E$6</f>
        <v>All Vendors</v>
      </c>
      <c r="E31" s="97" t="s">
        <v>25</v>
      </c>
      <c r="F31" s="97" t="s">
        <v>26</v>
      </c>
      <c r="G31" s="97" t="str">
        <f>G30</f>
        <v>All Projects</v>
      </c>
      <c r="H31" s="1074"/>
      <c r="I31" s="87">
        <v>505926.92731200001</v>
      </c>
      <c r="J31" s="87">
        <v>529458</v>
      </c>
      <c r="K31" s="87"/>
      <c r="L31" s="88">
        <f t="shared" si="0"/>
        <v>23531.072687999986</v>
      </c>
      <c r="M31" s="1075">
        <f t="shared" si="1"/>
        <v>4.6510812960719544E-2</v>
      </c>
      <c r="N31" s="1075"/>
      <c r="O31" s="1076" t="str">
        <f>IF(Q31=1,"Not Started",IF(Q31=2,"In Progress","Submitted"))</f>
        <v>In Progress</v>
      </c>
      <c r="P31" s="89">
        <f>Q31</f>
        <v>2</v>
      </c>
      <c r="Q31" s="1071">
        <v>2</v>
      </c>
      <c r="R31" s="1072"/>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row>
    <row r="32" spans="1:53">
      <c r="A32" s="697"/>
      <c r="B32" s="1053"/>
      <c r="C32" s="100" t="s">
        <v>24</v>
      </c>
      <c r="D32" s="209" t="str">
        <f>$E$6</f>
        <v>All Vendors</v>
      </c>
      <c r="E32" s="106" t="s">
        <v>25</v>
      </c>
      <c r="F32" s="106" t="s">
        <v>26</v>
      </c>
      <c r="G32" s="106" t="str">
        <f>G31</f>
        <v>All Projects</v>
      </c>
      <c r="H32" s="1077"/>
      <c r="I32" s="91">
        <f>SUM(I30:I31,I28,I23,I16)</f>
        <v>8812145.8337319996</v>
      </c>
      <c r="J32" s="91">
        <f>SUM(J30:J31,J28,J23,J16)</f>
        <v>9298777.6157639995</v>
      </c>
      <c r="K32" s="91"/>
      <c r="L32" s="92">
        <f t="shared" si="0"/>
        <v>486631.7820319999</v>
      </c>
      <c r="M32" s="93">
        <f t="shared" si="1"/>
        <v>5.5222847103735262E-2</v>
      </c>
      <c r="N32" s="93"/>
      <c r="O32" s="94" t="str">
        <f>IF(Q32=12,"Not Started",IF(Q32=36,"Submitted","In Progress"))</f>
        <v>In Progress</v>
      </c>
      <c r="P32" s="98">
        <f>Q32</f>
        <v>16</v>
      </c>
      <c r="Q32" s="1071">
        <v>16</v>
      </c>
      <c r="R32" s="1072"/>
      <c r="S32" s="617"/>
      <c r="T32" s="617"/>
      <c r="U32" s="617"/>
      <c r="V32" s="617"/>
      <c r="W32" s="617"/>
      <c r="X32" s="617"/>
      <c r="Y32" s="617"/>
      <c r="Z32" s="617"/>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row>
    <row r="33" spans="1:53" ht="21" customHeight="1">
      <c r="A33" s="697"/>
      <c r="B33" s="1053"/>
      <c r="C33" s="226"/>
      <c r="D33" s="227"/>
      <c r="E33" s="227"/>
      <c r="F33" s="227"/>
      <c r="G33" s="227"/>
      <c r="H33" s="1054"/>
      <c r="I33" s="228"/>
      <c r="J33" s="228"/>
      <c r="K33" s="228"/>
      <c r="L33" s="229"/>
      <c r="M33" s="236"/>
      <c r="N33" s="1054"/>
      <c r="O33" s="237"/>
      <c r="P33" s="238"/>
      <c r="Q33" s="219"/>
      <c r="R33" s="1055"/>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row>
    <row r="34" spans="1:53" ht="13.5" customHeight="1" thickBot="1">
      <c r="A34" s="697"/>
      <c r="B34" s="1092"/>
      <c r="C34" s="1093"/>
      <c r="D34" s="1093"/>
      <c r="E34" s="1093"/>
      <c r="F34" s="1093"/>
      <c r="G34" s="1093"/>
      <c r="H34" s="1093"/>
      <c r="I34" s="1093"/>
      <c r="J34" s="1093"/>
      <c r="K34" s="1093"/>
      <c r="L34" s="1093"/>
      <c r="M34" s="1093"/>
      <c r="N34" s="1093"/>
      <c r="O34" s="1094"/>
      <c r="P34" s="1094"/>
      <c r="Q34" s="1095"/>
      <c r="R34" s="1096"/>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row>
    <row r="35" spans="1:53">
      <c r="A35" s="697"/>
      <c r="B35" s="617"/>
      <c r="C35" s="617"/>
      <c r="D35" s="617"/>
      <c r="E35" s="617"/>
      <c r="F35" s="617"/>
      <c r="G35" s="617"/>
      <c r="H35" s="617"/>
      <c r="I35" s="617"/>
      <c r="J35" s="1097"/>
      <c r="K35" s="617"/>
      <c r="L35" s="617"/>
      <c r="M35" s="617"/>
      <c r="N35" s="617"/>
      <c r="O35" s="740"/>
      <c r="P35" s="740"/>
      <c r="Q35" s="1043"/>
      <c r="R35" s="1043"/>
      <c r="S35" s="617"/>
      <c r="T35" s="617"/>
      <c r="U35" s="617"/>
      <c r="V35" s="617"/>
      <c r="W35" s="617"/>
      <c r="X35" s="617"/>
      <c r="Y35" s="617"/>
      <c r="Z35" s="617"/>
      <c r="AA35" s="617"/>
      <c r="AB35" s="617"/>
      <c r="AC35" s="617"/>
      <c r="AD35" s="617"/>
      <c r="AE35" s="617"/>
      <c r="AF35" s="617"/>
      <c r="AG35" s="617"/>
      <c r="AH35" s="617"/>
      <c r="AI35" s="617"/>
      <c r="AJ35" s="617"/>
      <c r="AK35" s="617"/>
      <c r="AL35" s="617"/>
      <c r="AM35" s="617"/>
      <c r="AN35" s="617"/>
      <c r="AO35" s="617"/>
      <c r="AP35" s="617"/>
      <c r="AQ35" s="617"/>
      <c r="AR35" s="617"/>
      <c r="AS35" s="617"/>
      <c r="AT35" s="617"/>
      <c r="AU35" s="617"/>
      <c r="AV35" s="617"/>
      <c r="AW35" s="617"/>
      <c r="AX35" s="617"/>
      <c r="AY35" s="617"/>
      <c r="AZ35" s="617"/>
      <c r="BA35" s="617"/>
    </row>
    <row r="36" spans="1:53">
      <c r="A36" s="697"/>
      <c r="B36" s="617"/>
      <c r="C36" s="617"/>
      <c r="D36" s="617"/>
      <c r="E36" s="617"/>
      <c r="F36" s="617"/>
      <c r="G36" s="617"/>
      <c r="H36" s="617"/>
      <c r="I36" s="617"/>
      <c r="J36" s="1097"/>
      <c r="K36" s="617"/>
      <c r="L36" s="617"/>
      <c r="M36" s="617"/>
      <c r="N36" s="617"/>
      <c r="O36" s="740"/>
      <c r="P36" s="740"/>
      <c r="Q36" s="1043"/>
      <c r="R36" s="1043"/>
      <c r="S36" s="617"/>
      <c r="T36" s="617"/>
      <c r="U36" s="617"/>
      <c r="V36" s="617"/>
      <c r="W36" s="617"/>
      <c r="X36" s="617"/>
      <c r="Y36" s="617"/>
      <c r="Z36" s="617"/>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7"/>
      <c r="AY36" s="617"/>
      <c r="AZ36" s="617"/>
      <c r="BA36" s="617"/>
    </row>
    <row r="37" spans="1:53">
      <c r="A37" s="697"/>
      <c r="B37" s="617"/>
      <c r="C37" s="617"/>
      <c r="D37" s="617"/>
      <c r="E37" s="617"/>
      <c r="F37" s="617"/>
      <c r="G37" s="617"/>
      <c r="H37" s="617"/>
      <c r="I37" s="617"/>
      <c r="J37" s="1097"/>
      <c r="K37" s="617"/>
      <c r="L37" s="617"/>
      <c r="M37" s="617"/>
      <c r="N37" s="617"/>
      <c r="O37" s="740"/>
      <c r="P37" s="740"/>
      <c r="Q37" s="1043"/>
      <c r="R37" s="1043"/>
      <c r="S37" s="617"/>
      <c r="T37" s="617"/>
      <c r="U37" s="617"/>
      <c r="V37" s="617"/>
      <c r="W37" s="617"/>
      <c r="X37" s="617"/>
      <c r="Y37" s="617"/>
      <c r="Z37" s="617"/>
      <c r="AA37" s="617"/>
      <c r="AB37" s="617"/>
      <c r="AC37" s="617"/>
      <c r="AD37" s="617"/>
      <c r="AE37" s="617"/>
      <c r="AF37" s="617"/>
      <c r="AG37" s="617"/>
      <c r="AH37" s="617"/>
      <c r="AI37" s="617"/>
      <c r="AJ37" s="617"/>
      <c r="AK37" s="617"/>
      <c r="AL37" s="617"/>
      <c r="AM37" s="617"/>
      <c r="AN37" s="617"/>
      <c r="AO37" s="617"/>
      <c r="AP37" s="617"/>
      <c r="AQ37" s="617"/>
      <c r="AR37" s="617"/>
      <c r="AS37" s="617"/>
      <c r="AT37" s="617"/>
      <c r="AU37" s="617"/>
      <c r="AV37" s="617"/>
      <c r="AW37" s="617"/>
      <c r="AX37" s="617"/>
      <c r="AY37" s="617"/>
      <c r="AZ37" s="617"/>
      <c r="BA37" s="617"/>
    </row>
    <row r="38" spans="1:53">
      <c r="A38" s="697"/>
      <c r="B38" s="617"/>
      <c r="C38" s="617"/>
      <c r="D38" s="617"/>
      <c r="E38" s="617"/>
      <c r="F38" s="617"/>
      <c r="G38" s="617"/>
      <c r="H38" s="617"/>
      <c r="I38" s="617"/>
      <c r="J38" s="1097"/>
      <c r="K38" s="617"/>
      <c r="L38" s="617"/>
      <c r="M38" s="617"/>
      <c r="N38" s="617"/>
      <c r="O38" s="740"/>
      <c r="P38" s="740"/>
      <c r="Q38" s="1043"/>
      <c r="R38" s="1043"/>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7"/>
    </row>
    <row r="39" spans="1:53">
      <c r="A39" s="697"/>
      <c r="B39" s="617"/>
      <c r="C39" s="617"/>
      <c r="D39" s="617"/>
      <c r="E39" s="617"/>
      <c r="F39" s="617"/>
      <c r="G39" s="617"/>
      <c r="H39" s="617"/>
      <c r="I39" s="617"/>
      <c r="J39" s="1097"/>
      <c r="K39" s="617"/>
      <c r="L39" s="617"/>
      <c r="M39" s="617"/>
      <c r="N39" s="617"/>
      <c r="O39" s="740"/>
      <c r="P39" s="740"/>
      <c r="Q39" s="1043"/>
      <c r="R39" s="1043"/>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617"/>
      <c r="AY39" s="617"/>
      <c r="AZ39" s="617"/>
      <c r="BA39" s="617"/>
    </row>
    <row r="40" spans="1:53">
      <c r="A40" s="697"/>
      <c r="B40" s="617"/>
      <c r="C40" s="617"/>
      <c r="D40" s="617"/>
      <c r="E40" s="617"/>
      <c r="F40" s="617"/>
      <c r="G40" s="617"/>
      <c r="H40" s="617"/>
      <c r="I40" s="617"/>
      <c r="J40" s="1097"/>
      <c r="K40" s="617"/>
      <c r="L40" s="617"/>
      <c r="M40" s="617"/>
      <c r="N40" s="617"/>
      <c r="O40" s="740"/>
      <c r="P40" s="740"/>
      <c r="Q40" s="1043"/>
      <c r="R40" s="1043"/>
      <c r="S40" s="617"/>
      <c r="T40" s="617"/>
      <c r="U40" s="617"/>
      <c r="V40" s="617"/>
      <c r="W40" s="617"/>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17"/>
      <c r="AW40" s="617"/>
      <c r="AX40" s="617"/>
      <c r="AY40" s="617"/>
      <c r="AZ40" s="617"/>
      <c r="BA40" s="617"/>
    </row>
    <row r="41" spans="1:53">
      <c r="A41" s="697"/>
      <c r="B41" s="617"/>
      <c r="C41" s="617"/>
      <c r="D41" s="617"/>
      <c r="E41" s="617"/>
      <c r="F41" s="617"/>
      <c r="G41" s="617"/>
      <c r="H41" s="617"/>
      <c r="I41" s="617"/>
      <c r="J41" s="1097"/>
      <c r="K41" s="617"/>
      <c r="L41" s="617"/>
      <c r="M41" s="617"/>
      <c r="N41" s="617"/>
      <c r="O41" s="740"/>
      <c r="P41" s="740"/>
      <c r="Q41" s="1043"/>
      <c r="R41" s="1043"/>
      <c r="S41" s="617"/>
      <c r="T41" s="617"/>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17"/>
      <c r="AW41" s="617"/>
      <c r="AX41" s="617"/>
      <c r="AY41" s="617"/>
      <c r="AZ41" s="617"/>
      <c r="BA41" s="617"/>
    </row>
    <row r="42" spans="1:53">
      <c r="A42" s="697"/>
      <c r="B42" s="617"/>
      <c r="C42" s="617"/>
      <c r="D42" s="617"/>
      <c r="E42" s="617"/>
      <c r="F42" s="617"/>
      <c r="G42" s="617"/>
      <c r="H42" s="617"/>
      <c r="I42" s="617"/>
      <c r="J42" s="1097"/>
      <c r="K42" s="617"/>
      <c r="L42" s="617"/>
      <c r="M42" s="617"/>
      <c r="N42" s="617"/>
      <c r="O42" s="740"/>
      <c r="P42" s="740"/>
      <c r="Q42" s="1043"/>
      <c r="R42" s="1043"/>
      <c r="S42" s="617"/>
      <c r="T42" s="617"/>
      <c r="U42" s="617"/>
      <c r="V42" s="617"/>
      <c r="W42" s="617"/>
      <c r="X42" s="617"/>
      <c r="Y42" s="617"/>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row>
    <row r="43" spans="1:53">
      <c r="A43" s="697"/>
      <c r="B43" s="617"/>
      <c r="C43" s="617"/>
      <c r="D43" s="617"/>
      <c r="E43" s="617"/>
      <c r="F43" s="617"/>
      <c r="G43" s="617"/>
      <c r="H43" s="617"/>
      <c r="I43" s="617"/>
      <c r="J43" s="1097"/>
      <c r="K43" s="617"/>
      <c r="L43" s="617"/>
      <c r="M43" s="617"/>
      <c r="N43" s="617"/>
      <c r="O43" s="740"/>
      <c r="P43" s="740"/>
      <c r="Q43" s="1043"/>
      <c r="R43" s="1043"/>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c r="BA43" s="617"/>
    </row>
    <row r="44" spans="1:53">
      <c r="A44" s="697"/>
      <c r="B44" s="617"/>
      <c r="C44" s="617"/>
      <c r="D44" s="617"/>
      <c r="E44" s="617"/>
      <c r="F44" s="617"/>
      <c r="G44" s="617"/>
      <c r="H44" s="617"/>
      <c r="I44" s="617"/>
      <c r="J44" s="1097"/>
      <c r="K44" s="617"/>
      <c r="L44" s="617"/>
      <c r="M44" s="617"/>
      <c r="N44" s="617"/>
      <c r="O44" s="740"/>
      <c r="P44" s="740"/>
      <c r="Q44" s="1043"/>
      <c r="R44" s="1043"/>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c r="BA44" s="617"/>
    </row>
    <row r="45" spans="1:53">
      <c r="A45" s="697"/>
      <c r="B45" s="617"/>
      <c r="C45" s="617"/>
      <c r="D45" s="617"/>
      <c r="E45" s="617"/>
      <c r="F45" s="617"/>
      <c r="G45" s="617"/>
      <c r="H45" s="617"/>
      <c r="I45" s="617"/>
      <c r="J45" s="1097"/>
      <c r="K45" s="617"/>
      <c r="L45" s="617"/>
      <c r="M45" s="617"/>
      <c r="N45" s="617"/>
      <c r="O45" s="740"/>
      <c r="P45" s="740"/>
      <c r="Q45" s="1043"/>
      <c r="R45" s="1043"/>
      <c r="S45" s="617"/>
      <c r="T45" s="617"/>
      <c r="U45" s="617"/>
      <c r="V45" s="617"/>
      <c r="W45" s="617"/>
      <c r="X45" s="617"/>
      <c r="Y45" s="617"/>
      <c r="Z45" s="617"/>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7"/>
    </row>
    <row r="46" spans="1:53">
      <c r="A46" s="697"/>
      <c r="B46" s="617"/>
      <c r="C46" s="617"/>
      <c r="D46" s="617"/>
      <c r="E46" s="617"/>
      <c r="F46" s="617"/>
      <c r="G46" s="617"/>
      <c r="H46" s="617"/>
      <c r="I46" s="617"/>
      <c r="J46" s="1097"/>
      <c r="K46" s="617"/>
      <c r="L46" s="617"/>
      <c r="M46" s="617"/>
      <c r="N46" s="617"/>
      <c r="O46" s="740"/>
      <c r="P46" s="740"/>
      <c r="Q46" s="1043"/>
      <c r="R46" s="1043"/>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row>
    <row r="47" spans="1:53">
      <c r="A47" s="697"/>
      <c r="B47" s="617"/>
      <c r="C47" s="617"/>
      <c r="D47" s="617"/>
      <c r="E47" s="617"/>
      <c r="F47" s="617"/>
      <c r="G47" s="617"/>
      <c r="H47" s="617"/>
      <c r="I47" s="617"/>
      <c r="J47" s="1097"/>
      <c r="K47" s="617"/>
      <c r="L47" s="617"/>
      <c r="M47" s="617"/>
      <c r="N47" s="617"/>
      <c r="O47" s="740"/>
      <c r="P47" s="740"/>
      <c r="Q47" s="1043"/>
      <c r="R47" s="1043"/>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row>
    <row r="48" spans="1:53">
      <c r="A48" s="697"/>
      <c r="B48" s="617"/>
      <c r="C48" s="617"/>
      <c r="D48" s="617"/>
      <c r="E48" s="617"/>
      <c r="F48" s="617"/>
      <c r="G48" s="617"/>
      <c r="H48" s="617"/>
      <c r="I48" s="617"/>
      <c r="J48" s="99"/>
      <c r="K48" s="617"/>
      <c r="L48" s="617"/>
      <c r="M48" s="617"/>
      <c r="N48" s="617"/>
      <c r="O48" s="740"/>
      <c r="P48" s="740"/>
      <c r="Q48" s="1043"/>
      <c r="R48" s="1043"/>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row>
    <row r="49" spans="1:53">
      <c r="A49" s="697"/>
      <c r="B49" s="617"/>
      <c r="C49" s="99"/>
      <c r="D49" s="99"/>
      <c r="E49" s="99"/>
      <c r="F49" s="99"/>
      <c r="G49" s="99"/>
      <c r="H49" s="99"/>
      <c r="I49" s="99"/>
      <c r="J49" s="99"/>
      <c r="K49" s="617"/>
      <c r="L49" s="617"/>
      <c r="M49" s="617"/>
      <c r="N49" s="617"/>
      <c r="O49" s="740"/>
      <c r="P49" s="740"/>
      <c r="Q49" s="1043"/>
      <c r="R49" s="1043"/>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617"/>
      <c r="AZ49" s="617"/>
      <c r="BA49" s="617"/>
    </row>
    <row r="50" spans="1:53">
      <c r="A50" s="697"/>
      <c r="B50" s="617"/>
      <c r="C50" s="99"/>
      <c r="D50" s="99"/>
      <c r="E50" s="99"/>
      <c r="F50" s="99"/>
      <c r="G50" s="99"/>
      <c r="H50" s="99"/>
      <c r="I50" s="99"/>
      <c r="J50" s="99"/>
      <c r="K50" s="617"/>
      <c r="L50" s="617"/>
      <c r="M50" s="617"/>
      <c r="N50" s="617"/>
      <c r="O50" s="740"/>
      <c r="P50" s="740"/>
      <c r="Q50" s="1043"/>
      <c r="R50" s="1043"/>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row>
    <row r="51" spans="1:53">
      <c r="A51" s="697"/>
      <c r="B51" s="617"/>
      <c r="C51" s="99"/>
      <c r="D51" s="99"/>
      <c r="E51" s="99"/>
      <c r="F51" s="99"/>
      <c r="G51" s="99"/>
      <c r="H51" s="99"/>
      <c r="I51" s="99"/>
      <c r="J51" s="99"/>
      <c r="K51" s="617"/>
      <c r="L51" s="617"/>
      <c r="M51" s="617"/>
      <c r="N51" s="617"/>
      <c r="O51" s="740"/>
      <c r="P51" s="740"/>
      <c r="Q51" s="1043"/>
      <c r="R51" s="1043"/>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row>
    <row r="52" spans="1:53">
      <c r="A52" s="697"/>
      <c r="B52" s="617"/>
      <c r="C52" s="99"/>
      <c r="D52" s="99"/>
      <c r="E52" s="99"/>
      <c r="F52" s="99"/>
      <c r="G52" s="99"/>
      <c r="H52" s="99"/>
      <c r="I52" s="99"/>
      <c r="J52" s="99"/>
      <c r="K52" s="617"/>
      <c r="L52" s="617"/>
      <c r="M52" s="617"/>
      <c r="N52" s="617"/>
      <c r="O52" s="740"/>
      <c r="P52" s="740"/>
      <c r="Q52" s="1043"/>
      <c r="R52" s="1043"/>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row>
    <row r="53" spans="1:53">
      <c r="A53" s="697"/>
      <c r="B53" s="617"/>
      <c r="C53" s="99"/>
      <c r="D53" s="99"/>
      <c r="E53" s="99"/>
      <c r="F53" s="99"/>
      <c r="G53" s="99"/>
      <c r="H53" s="99"/>
      <c r="I53" s="99"/>
      <c r="J53" s="99"/>
      <c r="K53" s="617"/>
      <c r="L53" s="617"/>
      <c r="M53" s="617"/>
      <c r="N53" s="617"/>
      <c r="O53" s="740"/>
      <c r="P53" s="740"/>
      <c r="Q53" s="1043"/>
      <c r="R53" s="1043"/>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row>
    <row r="54" spans="1:53">
      <c r="A54" s="697"/>
      <c r="B54" s="617"/>
      <c r="C54" s="99"/>
      <c r="D54" s="99"/>
      <c r="E54" s="99"/>
      <c r="F54" s="99"/>
      <c r="G54" s="99"/>
      <c r="H54" s="99"/>
      <c r="I54" s="99"/>
      <c r="J54" s="99"/>
      <c r="K54" s="617"/>
      <c r="L54" s="617"/>
      <c r="M54" s="617"/>
      <c r="N54" s="617"/>
      <c r="O54" s="740"/>
      <c r="P54" s="740"/>
      <c r="Q54" s="1043"/>
      <c r="R54" s="1043"/>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row>
    <row r="55" spans="1:53">
      <c r="A55" s="697"/>
      <c r="B55" s="617"/>
      <c r="C55" s="99"/>
      <c r="D55" s="99"/>
      <c r="E55" s="99"/>
      <c r="F55" s="99"/>
      <c r="G55" s="99"/>
      <c r="H55" s="99"/>
      <c r="I55" s="99"/>
      <c r="J55" s="99"/>
      <c r="K55" s="617"/>
      <c r="L55" s="617"/>
      <c r="M55" s="617"/>
      <c r="N55" s="617"/>
      <c r="O55" s="740"/>
      <c r="P55" s="740"/>
      <c r="Q55" s="1043"/>
      <c r="R55" s="1043"/>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row>
    <row r="56" spans="1:53">
      <c r="A56" s="697"/>
      <c r="B56" s="617"/>
      <c r="C56" s="617"/>
      <c r="D56" s="617"/>
      <c r="E56" s="617"/>
      <c r="F56" s="617"/>
      <c r="G56" s="617"/>
      <c r="H56" s="617"/>
      <c r="I56" s="617"/>
      <c r="J56" s="617"/>
      <c r="K56" s="617"/>
      <c r="L56" s="617"/>
      <c r="M56" s="617"/>
      <c r="N56" s="617"/>
      <c r="O56" s="740"/>
      <c r="P56" s="740"/>
      <c r="Q56" s="1043"/>
      <c r="R56" s="1043"/>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row>
    <row r="57" spans="1:53">
      <c r="A57" s="697"/>
      <c r="B57" s="617"/>
      <c r="C57" s="617"/>
      <c r="D57" s="617"/>
      <c r="E57" s="617"/>
      <c r="F57" s="617"/>
      <c r="G57" s="617"/>
      <c r="H57" s="617"/>
      <c r="I57" s="617"/>
      <c r="J57" s="617"/>
      <c r="K57" s="617"/>
      <c r="L57" s="617"/>
      <c r="M57" s="617"/>
      <c r="N57" s="617"/>
      <c r="O57" s="740"/>
      <c r="P57" s="740"/>
      <c r="Q57" s="1043"/>
      <c r="R57" s="1043"/>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row>
    <row r="58" spans="1:53">
      <c r="A58" s="697"/>
      <c r="B58" s="617"/>
      <c r="C58" s="617"/>
      <c r="D58" s="617"/>
      <c r="E58" s="617"/>
      <c r="F58" s="617"/>
      <c r="G58" s="617"/>
      <c r="H58" s="617"/>
      <c r="I58" s="617"/>
      <c r="J58" s="617"/>
      <c r="K58" s="617"/>
      <c r="L58" s="617"/>
      <c r="M58" s="617"/>
      <c r="N58" s="617"/>
      <c r="O58" s="740"/>
      <c r="P58" s="740"/>
      <c r="Q58" s="1043"/>
      <c r="R58" s="1043"/>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617"/>
      <c r="BA58" s="617"/>
    </row>
    <row r="59" spans="1:53">
      <c r="A59" s="697"/>
      <c r="B59" s="617"/>
      <c r="C59" s="617"/>
      <c r="D59" s="617"/>
      <c r="E59" s="617"/>
      <c r="F59" s="617"/>
      <c r="G59" s="617"/>
      <c r="H59" s="617"/>
      <c r="I59" s="617"/>
      <c r="J59" s="617"/>
      <c r="K59" s="617"/>
      <c r="L59" s="617"/>
      <c r="M59" s="617"/>
      <c r="N59" s="617"/>
      <c r="O59" s="740"/>
      <c r="P59" s="740"/>
      <c r="Q59" s="1043"/>
      <c r="R59" s="1043"/>
      <c r="S59" s="617"/>
      <c r="T59" s="617"/>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c r="AW59" s="617"/>
      <c r="AX59" s="617"/>
      <c r="AY59" s="617"/>
      <c r="AZ59" s="617"/>
      <c r="BA59" s="617"/>
    </row>
    <row r="60" spans="1:53">
      <c r="A60" s="697"/>
      <c r="B60" s="617"/>
      <c r="C60" s="617"/>
      <c r="D60" s="617"/>
      <c r="E60" s="617"/>
      <c r="F60" s="617"/>
      <c r="G60" s="617"/>
      <c r="H60" s="617"/>
      <c r="I60" s="617"/>
      <c r="J60" s="617"/>
      <c r="K60" s="617"/>
      <c r="L60" s="617"/>
      <c r="M60" s="617"/>
      <c r="N60" s="617"/>
      <c r="O60" s="740"/>
      <c r="P60" s="740"/>
      <c r="Q60" s="1043"/>
      <c r="R60" s="1043"/>
      <c r="S60" s="617"/>
      <c r="T60" s="617"/>
      <c r="U60" s="617"/>
      <c r="V60" s="617"/>
      <c r="W60" s="617"/>
      <c r="X60" s="617"/>
      <c r="Y60" s="617"/>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row>
    <row r="61" spans="1:53">
      <c r="A61" s="697"/>
      <c r="B61" s="617"/>
      <c r="C61" s="617"/>
      <c r="D61" s="617"/>
      <c r="E61" s="617"/>
      <c r="F61" s="617"/>
      <c r="G61" s="617"/>
      <c r="H61" s="617"/>
      <c r="I61" s="617"/>
      <c r="J61" s="617"/>
      <c r="K61" s="617"/>
      <c r="L61" s="617"/>
      <c r="M61" s="617"/>
      <c r="N61" s="617"/>
      <c r="O61" s="740"/>
      <c r="P61" s="740"/>
      <c r="Q61" s="1043"/>
      <c r="R61" s="1043"/>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row>
    <row r="62" spans="1:53">
      <c r="A62" s="697"/>
      <c r="B62" s="617"/>
      <c r="C62" s="617"/>
      <c r="D62" s="617"/>
      <c r="E62" s="617"/>
      <c r="F62" s="617"/>
      <c r="G62" s="617"/>
      <c r="H62" s="617"/>
      <c r="I62" s="617"/>
      <c r="J62" s="617"/>
      <c r="K62" s="617"/>
      <c r="L62" s="617"/>
      <c r="M62" s="617"/>
      <c r="N62" s="617"/>
      <c r="O62" s="740"/>
      <c r="P62" s="740"/>
      <c r="Q62" s="1043"/>
      <c r="R62" s="1043"/>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row>
    <row r="63" spans="1:53">
      <c r="A63" s="697"/>
      <c r="B63" s="617"/>
      <c r="C63" s="617"/>
      <c r="D63" s="617"/>
      <c r="E63" s="617"/>
      <c r="F63" s="617"/>
      <c r="G63" s="617"/>
      <c r="H63" s="617"/>
      <c r="I63" s="617"/>
      <c r="J63" s="617"/>
      <c r="K63" s="617"/>
      <c r="L63" s="617"/>
      <c r="M63" s="617"/>
      <c r="N63" s="617"/>
      <c r="O63" s="740"/>
      <c r="P63" s="740"/>
      <c r="Q63" s="1043"/>
      <c r="R63" s="1043"/>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row>
    <row r="64" spans="1:53">
      <c r="A64" s="697"/>
      <c r="B64" s="617"/>
      <c r="C64" s="617"/>
      <c r="D64" s="617"/>
      <c r="E64" s="617"/>
      <c r="F64" s="617"/>
      <c r="G64" s="617"/>
      <c r="H64" s="617"/>
      <c r="I64" s="617"/>
      <c r="J64" s="617"/>
      <c r="K64" s="617"/>
      <c r="L64" s="617"/>
      <c r="M64" s="617"/>
      <c r="N64" s="617"/>
      <c r="O64" s="740"/>
      <c r="P64" s="740"/>
      <c r="Q64" s="1043"/>
      <c r="R64" s="1043"/>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row>
    <row r="65" spans="1:53">
      <c r="A65" s="697"/>
      <c r="B65" s="617"/>
      <c r="C65" s="617"/>
      <c r="D65" s="617"/>
      <c r="E65" s="617"/>
      <c r="F65" s="617"/>
      <c r="G65" s="617"/>
      <c r="H65" s="617"/>
      <c r="I65" s="617"/>
      <c r="J65" s="617"/>
      <c r="K65" s="617"/>
      <c r="L65" s="617"/>
      <c r="M65" s="617"/>
      <c r="N65" s="617"/>
      <c r="O65" s="740"/>
      <c r="P65" s="740"/>
      <c r="Q65" s="1043"/>
      <c r="R65" s="1043"/>
      <c r="S65" s="617"/>
      <c r="T65" s="617"/>
      <c r="U65" s="617"/>
      <c r="V65" s="617"/>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7"/>
    </row>
    <row r="66" spans="1:53">
      <c r="A66" s="697"/>
      <c r="B66" s="617"/>
      <c r="C66" s="617"/>
      <c r="D66" s="617"/>
      <c r="E66" s="617"/>
      <c r="F66" s="617"/>
      <c r="G66" s="617"/>
      <c r="H66" s="617"/>
      <c r="I66" s="617"/>
      <c r="J66" s="617"/>
      <c r="K66" s="617"/>
      <c r="L66" s="617"/>
      <c r="M66" s="617"/>
      <c r="N66" s="617"/>
      <c r="O66" s="740"/>
      <c r="P66" s="740"/>
      <c r="Q66" s="1043"/>
      <c r="R66" s="1043"/>
      <c r="S66" s="617"/>
      <c r="T66" s="617"/>
      <c r="U66" s="617"/>
      <c r="V66" s="617"/>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617"/>
      <c r="AZ66" s="617"/>
      <c r="BA66" s="617"/>
    </row>
    <row r="67" spans="1:53">
      <c r="A67" s="697"/>
      <c r="B67" s="617"/>
      <c r="C67" s="617"/>
      <c r="D67" s="617"/>
      <c r="E67" s="617"/>
      <c r="F67" s="617"/>
      <c r="G67" s="617"/>
      <c r="H67" s="617"/>
      <c r="I67" s="617"/>
      <c r="J67" s="617"/>
      <c r="K67" s="617"/>
      <c r="L67" s="617"/>
      <c r="M67" s="617"/>
      <c r="N67" s="617"/>
      <c r="O67" s="740"/>
      <c r="P67" s="740"/>
      <c r="Q67" s="1043"/>
      <c r="R67" s="1043"/>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617"/>
      <c r="BA67" s="617"/>
    </row>
    <row r="68" spans="1:53">
      <c r="A68" s="697"/>
      <c r="B68" s="617"/>
      <c r="C68" s="617"/>
      <c r="D68" s="617"/>
      <c r="E68" s="617"/>
      <c r="F68" s="617"/>
      <c r="G68" s="617"/>
      <c r="H68" s="617"/>
      <c r="I68" s="617"/>
      <c r="J68" s="617"/>
      <c r="K68" s="617"/>
      <c r="L68" s="617"/>
      <c r="M68" s="617"/>
      <c r="N68" s="617"/>
      <c r="O68" s="740"/>
      <c r="P68" s="740"/>
      <c r="Q68" s="1043"/>
      <c r="R68" s="1043"/>
      <c r="S68" s="617"/>
      <c r="T68" s="617"/>
      <c r="U68" s="617"/>
      <c r="V68" s="617"/>
      <c r="W68" s="617"/>
      <c r="X68" s="617"/>
      <c r="Y68" s="617"/>
      <c r="Z68" s="617"/>
      <c r="AA68" s="617"/>
      <c r="AB68" s="617"/>
      <c r="AC68" s="617"/>
      <c r="AD68" s="617"/>
      <c r="AE68" s="617"/>
      <c r="AF68" s="617"/>
      <c r="AG68" s="617"/>
      <c r="AH68" s="617"/>
      <c r="AI68" s="617"/>
      <c r="AJ68" s="617"/>
      <c r="AK68" s="617"/>
      <c r="AL68" s="617"/>
      <c r="AM68" s="617"/>
      <c r="AN68" s="617"/>
      <c r="AO68" s="617"/>
      <c r="AP68" s="617"/>
      <c r="AQ68" s="617"/>
      <c r="AR68" s="617"/>
      <c r="AS68" s="617"/>
      <c r="AT68" s="617"/>
      <c r="AU68" s="617"/>
      <c r="AV68" s="617"/>
      <c r="AW68" s="617"/>
      <c r="AX68" s="617"/>
      <c r="AY68" s="617"/>
      <c r="AZ68" s="617"/>
      <c r="BA68" s="617"/>
    </row>
    <row r="69" spans="1:53">
      <c r="A69" s="697"/>
      <c r="B69" s="617"/>
      <c r="C69" s="617"/>
      <c r="D69" s="617"/>
      <c r="E69" s="617"/>
      <c r="F69" s="617"/>
      <c r="G69" s="617"/>
      <c r="H69" s="617"/>
      <c r="I69" s="617"/>
      <c r="J69" s="617"/>
      <c r="K69" s="617"/>
      <c r="L69" s="617"/>
      <c r="M69" s="617"/>
      <c r="N69" s="617"/>
      <c r="O69" s="740"/>
      <c r="P69" s="740"/>
      <c r="Q69" s="1043"/>
      <c r="R69" s="1043"/>
      <c r="S69" s="617"/>
      <c r="T69" s="617"/>
      <c r="U69" s="617"/>
      <c r="V69" s="617"/>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617"/>
      <c r="AZ69" s="617"/>
      <c r="BA69" s="617"/>
    </row>
    <row r="70" spans="1:53">
      <c r="A70" s="697"/>
      <c r="B70" s="617"/>
      <c r="C70" s="617"/>
      <c r="D70" s="617"/>
      <c r="E70" s="617"/>
      <c r="F70" s="617"/>
      <c r="G70" s="617"/>
      <c r="H70" s="617"/>
      <c r="I70" s="617"/>
      <c r="J70" s="617"/>
      <c r="K70" s="617"/>
      <c r="L70" s="617"/>
      <c r="M70" s="617"/>
      <c r="N70" s="617"/>
      <c r="O70" s="740"/>
      <c r="P70" s="740"/>
      <c r="Q70" s="1043"/>
      <c r="R70" s="1043"/>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c r="AW70" s="617"/>
      <c r="AX70" s="617"/>
      <c r="AY70" s="617"/>
      <c r="AZ70" s="617"/>
      <c r="BA70" s="617"/>
    </row>
    <row r="71" spans="1:53">
      <c r="A71" s="697"/>
      <c r="B71" s="617"/>
      <c r="C71" s="617"/>
      <c r="D71" s="617"/>
      <c r="E71" s="617"/>
      <c r="F71" s="617"/>
      <c r="G71" s="617"/>
      <c r="H71" s="617"/>
      <c r="I71" s="617"/>
      <c r="J71" s="617"/>
      <c r="K71" s="617"/>
      <c r="L71" s="617"/>
      <c r="M71" s="617"/>
      <c r="N71" s="617"/>
      <c r="O71" s="740"/>
      <c r="P71" s="740"/>
      <c r="Q71" s="1043"/>
      <c r="R71" s="1043"/>
      <c r="S71" s="617"/>
      <c r="T71" s="617"/>
      <c r="U71" s="617"/>
      <c r="V71" s="617"/>
      <c r="W71" s="617"/>
      <c r="X71" s="617"/>
      <c r="Y71" s="617"/>
      <c r="Z71" s="617"/>
      <c r="AA71" s="617"/>
      <c r="AB71" s="617"/>
      <c r="AC71" s="617"/>
      <c r="AD71" s="617"/>
      <c r="AE71" s="617"/>
      <c r="AF71" s="617"/>
      <c r="AG71" s="617"/>
      <c r="AH71" s="617"/>
      <c r="AI71" s="617"/>
      <c r="AJ71" s="617"/>
      <c r="AK71" s="617"/>
      <c r="AL71" s="617"/>
      <c r="AM71" s="617"/>
      <c r="AN71" s="617"/>
      <c r="AO71" s="617"/>
      <c r="AP71" s="617"/>
      <c r="AQ71" s="617"/>
      <c r="AR71" s="617"/>
      <c r="AS71" s="617"/>
      <c r="AT71" s="617"/>
      <c r="AU71" s="617"/>
      <c r="AV71" s="617"/>
      <c r="AW71" s="617"/>
      <c r="AX71" s="617"/>
      <c r="AY71" s="617"/>
      <c r="AZ71" s="617"/>
      <c r="BA71" s="617"/>
    </row>
    <row r="72" spans="1:53">
      <c r="A72" s="697"/>
      <c r="B72" s="617"/>
      <c r="C72" s="617"/>
      <c r="D72" s="617"/>
      <c r="E72" s="617"/>
      <c r="F72" s="617"/>
      <c r="G72" s="617"/>
      <c r="H72" s="617"/>
      <c r="I72" s="617"/>
      <c r="J72" s="617"/>
      <c r="K72" s="617"/>
      <c r="L72" s="617"/>
      <c r="M72" s="617"/>
      <c r="N72" s="617"/>
      <c r="O72" s="740"/>
      <c r="P72" s="740"/>
      <c r="Q72" s="1043"/>
      <c r="R72" s="1043"/>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617"/>
      <c r="AY72" s="617"/>
      <c r="AZ72" s="617"/>
      <c r="BA72" s="617"/>
    </row>
    <row r="74" spans="1:53">
      <c r="C74" s="1098" t="s">
        <v>14</v>
      </c>
      <c r="D74" s="1098"/>
      <c r="E74" s="1098"/>
      <c r="F74" s="1098"/>
      <c r="G74" s="1098"/>
      <c r="H74" s="1098"/>
      <c r="I74" s="1099">
        <f>I32</f>
        <v>8812145.8337319996</v>
      </c>
    </row>
    <row r="75" spans="1:53">
      <c r="C75" s="1098" t="s">
        <v>263</v>
      </c>
      <c r="D75" s="1098"/>
      <c r="E75" s="1098"/>
      <c r="F75" s="1098"/>
      <c r="G75" s="1098"/>
      <c r="H75" s="1098"/>
      <c r="I75" s="1099">
        <f>L16</f>
        <v>90733.342519999947</v>
      </c>
    </row>
    <row r="76" spans="1:53">
      <c r="C76" s="1098" t="s">
        <v>261</v>
      </c>
      <c r="D76" s="1098"/>
      <c r="E76" s="1098"/>
      <c r="F76" s="1098"/>
      <c r="G76" s="1098"/>
      <c r="H76" s="1098"/>
      <c r="I76" s="1099">
        <f>L23</f>
        <v>107412.03529999987</v>
      </c>
    </row>
    <row r="77" spans="1:53">
      <c r="C77" s="1098" t="s">
        <v>262</v>
      </c>
      <c r="D77" s="1098"/>
      <c r="E77" s="1098"/>
      <c r="F77" s="1098"/>
      <c r="G77" s="1098"/>
      <c r="H77" s="1098"/>
      <c r="I77" s="1099">
        <f>L28</f>
        <v>270488.56919999979</v>
      </c>
    </row>
    <row r="78" spans="1:53">
      <c r="C78" s="1098" t="s">
        <v>255</v>
      </c>
      <c r="D78" s="1098"/>
      <c r="E78" s="1098"/>
      <c r="F78" s="1098"/>
      <c r="G78" s="1098"/>
      <c r="H78" s="1098"/>
      <c r="I78" s="1099">
        <f>L30</f>
        <v>-5533.2376759999897</v>
      </c>
    </row>
    <row r="79" spans="1:53">
      <c r="C79" s="1098" t="s">
        <v>256</v>
      </c>
      <c r="D79" s="1098"/>
      <c r="E79" s="1098"/>
      <c r="F79" s="1098"/>
      <c r="G79" s="1098"/>
      <c r="H79" s="1098"/>
      <c r="I79" s="1099">
        <f>L31</f>
        <v>23531.072687999986</v>
      </c>
    </row>
    <row r="80" spans="1:53">
      <c r="C80" s="1098" t="s">
        <v>264</v>
      </c>
      <c r="D80" s="1098"/>
      <c r="E80" s="1098"/>
      <c r="F80" s="1098"/>
      <c r="G80" s="1098"/>
      <c r="H80" s="1098"/>
      <c r="I80" s="1099">
        <f>J32</f>
        <v>9298777.6157639995</v>
      </c>
    </row>
  </sheetData>
  <mergeCells count="9">
    <mergeCell ref="L4:M4"/>
    <mergeCell ref="I4:J4"/>
    <mergeCell ref="I6:J6"/>
    <mergeCell ref="O9:P9"/>
    <mergeCell ref="L11:M11"/>
    <mergeCell ref="I9:M9"/>
    <mergeCell ref="O11:P12"/>
    <mergeCell ref="C11:C12"/>
    <mergeCell ref="L6:M6"/>
  </mergeCells>
  <dataValidations count="2">
    <dataValidation type="list" allowBlank="1" showInputMessage="1" showErrorMessage="1" sqref="D6" xr:uid="{9B24EE2F-CDCD-461D-9070-CB3BC72181A8}">
      <formula1>Scenario</formula1>
    </dataValidation>
    <dataValidation type="list" allowBlank="1" showInputMessage="1" showErrorMessage="1" sqref="C6" xr:uid="{7DBAC728-12B2-44A8-8D8F-CC01F2C6FEFD}">
      <formula1>Years</formula1>
    </dataValidation>
  </dataValidations>
  <pageMargins left="0.7" right="0.7" top="0.75" bottom="0.75" header="0.3" footer="0.3"/>
  <pageSetup orientation="portrait" horizontalDpi="4294967293" r:id="rId1"/>
  <extLst>
    <ext xmlns:x14="http://schemas.microsoft.com/office/spreadsheetml/2009/9/main" uri="{78C0D931-6437-407d-A8EE-F0AAD7539E65}">
      <x14:conditionalFormattings>
        <x14:conditionalFormatting xmlns:xm="http://schemas.microsoft.com/office/excel/2006/main">
          <x14:cfRule type="iconSet" priority="44" id="{EEE51710-ADDE-4D3A-8FD1-81F252E984F3}">
            <x14:iconSet iconSet="3Symbols" custom="1">
              <x14:cfvo type="percent">
                <xm:f>0</xm:f>
              </x14:cfvo>
              <x14:cfvo type="num">
                <xm:f>-0.05</xm:f>
              </x14:cfvo>
              <x14:cfvo type="num">
                <xm:f>0.05</xm:f>
              </x14:cfvo>
              <x14:cfIcon iconSet="3Symbols" iconId="0"/>
              <x14:cfIcon iconSet="3Symbols" iconId="2"/>
              <x14:cfIcon iconSet="3Symbols" iconId="0"/>
            </x14:iconSet>
          </x14:cfRule>
          <xm:sqref>M14:M15 M30:M31 M17:M23 M25:M27</xm:sqref>
        </x14:conditionalFormatting>
        <x14:conditionalFormatting xmlns:xm="http://schemas.microsoft.com/office/excel/2006/main">
          <x14:cfRule type="iconSet" priority="25" id="{E1EF241D-A13C-4996-912F-5B4DA6B662D6}">
            <x14:iconSet custom="1">
              <x14:cfvo type="percent">
                <xm:f>0</xm:f>
              </x14:cfvo>
              <x14:cfvo type="num">
                <xm:f>2</xm:f>
              </x14:cfvo>
              <x14:cfvo type="num">
                <xm:f>3</xm:f>
              </x14:cfvo>
              <x14:cfIcon iconSet="4RedToBlack" iconId="1"/>
              <x14:cfIcon iconSet="3TrafficLights1" iconId="1"/>
              <x14:cfIcon iconSet="3TrafficLights1" iconId="2"/>
            </x14:iconSet>
          </x14:cfRule>
          <xm:sqref>P14</xm:sqref>
        </x14:conditionalFormatting>
        <x14:conditionalFormatting xmlns:xm="http://schemas.microsoft.com/office/excel/2006/main">
          <x14:cfRule type="iconSet" priority="23" id="{E1FB9D5A-2296-4D33-9D02-896C2E8DFD3F}">
            <x14:iconSet custom="1">
              <x14:cfvo type="percent">
                <xm:f>0</xm:f>
              </x14:cfvo>
              <x14:cfvo type="num">
                <xm:f>6</xm:f>
              </x14:cfvo>
              <x14:cfvo type="num">
                <xm:f>15</xm:f>
              </x14:cfvo>
              <x14:cfIcon iconSet="4RedToBlack" iconId="1"/>
              <x14:cfIcon iconSet="3TrafficLights1" iconId="1"/>
              <x14:cfIcon iconSet="3TrafficLights1" iconId="2"/>
            </x14:iconSet>
          </x14:cfRule>
          <xm:sqref>P23</xm:sqref>
        </x14:conditionalFormatting>
        <x14:conditionalFormatting xmlns:xm="http://schemas.microsoft.com/office/excel/2006/main">
          <x14:cfRule type="iconSet" priority="22" id="{93DF02A2-CA95-4F56-A569-7FB736005C6A}">
            <x14:iconSet custom="1">
              <x14:cfvo type="percent">
                <xm:f>0</xm:f>
              </x14:cfvo>
              <x14:cfvo type="num">
                <xm:f>4</xm:f>
              </x14:cfvo>
              <x14:cfvo type="num">
                <xm:f>9</xm:f>
              </x14:cfvo>
              <x14:cfIcon iconSet="4RedToBlack" iconId="1"/>
              <x14:cfIcon iconSet="3TrafficLights1" iconId="1"/>
              <x14:cfIcon iconSet="3TrafficLights1" iconId="2"/>
            </x14:iconSet>
          </x14:cfRule>
          <xm:sqref>P28</xm:sqref>
        </x14:conditionalFormatting>
        <x14:conditionalFormatting xmlns:xm="http://schemas.microsoft.com/office/excel/2006/main">
          <x14:cfRule type="iconSet" priority="21" id="{FE3683B7-D5D4-4B3C-95C1-187257D3D663}">
            <x14:iconSet custom="1">
              <x14:cfvo type="percent">
                <xm:f>0</xm:f>
              </x14:cfvo>
              <x14:cfvo type="num">
                <xm:f>13</xm:f>
              </x14:cfvo>
              <x14:cfvo type="num">
                <xm:f>36</xm:f>
              </x14:cfvo>
              <x14:cfIcon iconSet="4RedToBlack" iconId="1"/>
              <x14:cfIcon iconSet="3TrafficLights1" iconId="1"/>
              <x14:cfIcon iconSet="3TrafficLights1" iconId="2"/>
            </x14:iconSet>
          </x14:cfRule>
          <xm:sqref>P32:P33</xm:sqref>
        </x14:conditionalFormatting>
        <x14:conditionalFormatting xmlns:xm="http://schemas.microsoft.com/office/excel/2006/main">
          <x14:cfRule type="iconSet" priority="20" id="{6ACC3E4A-D68D-475E-97B4-C4E6024D372F}">
            <x14:iconSet custom="1">
              <x14:cfvo type="percent">
                <xm:f>0</xm:f>
              </x14:cfvo>
              <x14:cfvo type="num">
                <xm:f>2</xm:f>
              </x14:cfvo>
              <x14:cfvo type="num">
                <xm:f>3</xm:f>
              </x14:cfvo>
              <x14:cfIcon iconSet="4RedToBlack" iconId="1"/>
              <x14:cfIcon iconSet="3TrafficLights1" iconId="1"/>
              <x14:cfIcon iconSet="3TrafficLights1" iconId="2"/>
            </x14:iconSet>
          </x14:cfRule>
          <xm:sqref>P18:P22</xm:sqref>
        </x14:conditionalFormatting>
        <x14:conditionalFormatting xmlns:xm="http://schemas.microsoft.com/office/excel/2006/main">
          <x14:cfRule type="iconSet" priority="19" id="{FC7A3C4C-9E08-417F-9114-F6B8FE850F5A}">
            <x14:iconSet custom="1">
              <x14:cfvo type="percent">
                <xm:f>0</xm:f>
              </x14:cfvo>
              <x14:cfvo type="num">
                <xm:f>2</xm:f>
              </x14:cfvo>
              <x14:cfvo type="num">
                <xm:f>3</xm:f>
              </x14:cfvo>
              <x14:cfIcon iconSet="4RedToBlack" iconId="1"/>
              <x14:cfIcon iconSet="3TrafficLights1" iconId="1"/>
              <x14:cfIcon iconSet="3TrafficLights1" iconId="2"/>
            </x14:iconSet>
          </x14:cfRule>
          <xm:sqref>P15</xm:sqref>
        </x14:conditionalFormatting>
        <x14:conditionalFormatting xmlns:xm="http://schemas.microsoft.com/office/excel/2006/main">
          <x14:cfRule type="iconSet" priority="18" id="{DD9D8D63-93BF-4AA1-AA73-3BE77CEA455A}">
            <x14:iconSet custom="1">
              <x14:cfvo type="percent">
                <xm:f>0</xm:f>
              </x14:cfvo>
              <x14:cfvo type="num">
                <xm:f>2</xm:f>
              </x14:cfvo>
              <x14:cfvo type="num">
                <xm:f>3</xm:f>
              </x14:cfvo>
              <x14:cfIcon iconSet="4RedToBlack" iconId="1"/>
              <x14:cfIcon iconSet="3TrafficLights1" iconId="1"/>
              <x14:cfIcon iconSet="3TrafficLights1" iconId="2"/>
            </x14:iconSet>
          </x14:cfRule>
          <xm:sqref>P25:P27</xm:sqref>
        </x14:conditionalFormatting>
        <x14:conditionalFormatting xmlns:xm="http://schemas.microsoft.com/office/excel/2006/main">
          <x14:cfRule type="iconSet" priority="17" id="{7B304FE4-B0F1-46B8-8DBE-8C758480D16E}">
            <x14:iconSet custom="1">
              <x14:cfvo type="percent">
                <xm:f>0</xm:f>
              </x14:cfvo>
              <x14:cfvo type="num">
                <xm:f>2</xm:f>
              </x14:cfvo>
              <x14:cfvo type="num">
                <xm:f>3</xm:f>
              </x14:cfvo>
              <x14:cfIcon iconSet="4RedToBlack" iconId="1"/>
              <x14:cfIcon iconSet="3TrafficLights1" iconId="1"/>
              <x14:cfIcon iconSet="3TrafficLights1" iconId="2"/>
            </x14:iconSet>
          </x14:cfRule>
          <xm:sqref>P30:P31</xm:sqref>
        </x14:conditionalFormatting>
        <x14:conditionalFormatting xmlns:xm="http://schemas.microsoft.com/office/excel/2006/main">
          <x14:cfRule type="iconSet" priority="16" id="{34258ACE-E606-4518-B4AB-11F400A43016}">
            <x14:iconSet iconSet="3Symbols" custom="1">
              <x14:cfvo type="percent">
                <xm:f>0</xm:f>
              </x14:cfvo>
              <x14:cfvo type="num">
                <xm:f>-0.05</xm:f>
              </x14:cfvo>
              <x14:cfvo type="num">
                <xm:f>0.05</xm:f>
              </x14:cfvo>
              <x14:cfIcon iconSet="3Symbols" iconId="0"/>
              <x14:cfIcon iconSet="3Symbols" iconId="2"/>
              <x14:cfIcon iconSet="3Symbols" iconId="0"/>
            </x14:iconSet>
          </x14:cfRule>
          <xm:sqref>M28</xm:sqref>
        </x14:conditionalFormatting>
        <x14:conditionalFormatting xmlns:xm="http://schemas.microsoft.com/office/excel/2006/main">
          <x14:cfRule type="iconSet" priority="15" id="{9DFD42E6-9EBC-4D57-8292-7C7C9BE4AB15}">
            <x14:iconSet iconSet="3Symbols" custom="1">
              <x14:cfvo type="percent">
                <xm:f>0</xm:f>
              </x14:cfvo>
              <x14:cfvo type="num">
                <xm:f>-0.05</xm:f>
              </x14:cfvo>
              <x14:cfvo type="num">
                <xm:f>0.05</xm:f>
              </x14:cfvo>
              <x14:cfIcon iconSet="3Symbols" iconId="0"/>
              <x14:cfIcon iconSet="3Symbols" iconId="2"/>
              <x14:cfIcon iconSet="3Symbols" iconId="0"/>
            </x14:iconSet>
          </x14:cfRule>
          <xm:sqref>M32:M33</xm:sqref>
        </x14:conditionalFormatting>
        <x14:conditionalFormatting xmlns:xm="http://schemas.microsoft.com/office/excel/2006/main">
          <x14:cfRule type="iconSet" priority="14" id="{CF2BCC31-2DBE-4FE1-92E9-1F98A6EEE2E1}">
            <x14:iconSet custom="1">
              <x14:cfvo type="percent">
                <xm:f>0</xm:f>
              </x14:cfvo>
              <x14:cfvo type="num">
                <xm:f>4</xm:f>
              </x14:cfvo>
              <x14:cfvo type="num">
                <xm:f>9</xm:f>
              </x14:cfvo>
              <x14:cfIcon iconSet="4RedToBlack" iconId="1"/>
              <x14:cfIcon iconSet="3TrafficLights1" iconId="1"/>
              <x14:cfIcon iconSet="3TrafficLights1" iconId="2"/>
            </x14:iconSet>
          </x14:cfRule>
          <xm:sqref>P16</xm:sqref>
        </x14:conditionalFormatting>
        <x14:conditionalFormatting xmlns:xm="http://schemas.microsoft.com/office/excel/2006/main">
          <x14:cfRule type="iconSet" priority="13" id="{E4E508AD-E22D-4A66-9D83-D189C263B855}">
            <x14:iconSet iconSet="3Symbols" custom="1">
              <x14:cfvo type="percent">
                <xm:f>0</xm:f>
              </x14:cfvo>
              <x14:cfvo type="num">
                <xm:f>-0.05</xm:f>
              </x14:cfvo>
              <x14:cfvo type="num">
                <xm:f>0.05</xm:f>
              </x14:cfvo>
              <x14:cfIcon iconSet="3Symbols" iconId="0"/>
              <x14:cfIcon iconSet="3Symbols" iconId="2"/>
              <x14:cfIcon iconSet="3Symbols" iconId="0"/>
            </x14:iconSet>
          </x14:cfRule>
          <xm:sqref>M16</xm:sqref>
        </x14:conditionalFormatting>
        <x14:conditionalFormatting xmlns:xm="http://schemas.microsoft.com/office/excel/2006/main">
          <x14:cfRule type="iconSet" priority="12" id="{5EFEF7EC-CE8C-4716-9C70-447A3E0E0070}">
            <x14:iconSet iconSet="3Symbols" custom="1">
              <x14:cfvo type="percent">
                <xm:f>0</xm:f>
              </x14:cfvo>
              <x14:cfvo type="num">
                <xm:f>-0.05</xm:f>
              </x14:cfvo>
              <x14:cfvo type="num">
                <xm:f>0.05</xm:f>
              </x14:cfvo>
              <x14:cfIcon iconSet="3Symbols" iconId="0"/>
              <x14:cfIcon iconSet="3Symbols" iconId="2"/>
              <x14:cfIcon iconSet="3Symbols" iconId="0"/>
            </x14:iconSet>
          </x14:cfRule>
          <xm:sqref>N16</xm:sqref>
        </x14:conditionalFormatting>
        <x14:conditionalFormatting xmlns:xm="http://schemas.microsoft.com/office/excel/2006/main">
          <x14:cfRule type="iconSet" priority="11" id="{9F3A4923-2047-4146-8F51-2565E527CA51}">
            <x14:iconSet iconSet="3Symbols" custom="1">
              <x14:cfvo type="percent">
                <xm:f>0</xm:f>
              </x14:cfvo>
              <x14:cfvo type="num">
                <xm:f>-0.05</xm:f>
              </x14:cfvo>
              <x14:cfvo type="num">
                <xm:f>0.05</xm:f>
              </x14:cfvo>
              <x14:cfIcon iconSet="3Symbols" iconId="0"/>
              <x14:cfIcon iconSet="3Symbols" iconId="2"/>
              <x14:cfIcon iconSet="3Symbols" iconId="0"/>
            </x14:iconSet>
          </x14:cfRule>
          <xm:sqref>N23</xm:sqref>
        </x14:conditionalFormatting>
        <x14:conditionalFormatting xmlns:xm="http://schemas.microsoft.com/office/excel/2006/main">
          <x14:cfRule type="iconSet" priority="10" id="{3C23B33F-8DC9-4433-B827-46D0051ADB75}">
            <x14:iconSet iconSet="3Symbols" custom="1">
              <x14:cfvo type="percent">
                <xm:f>0</xm:f>
              </x14:cfvo>
              <x14:cfvo type="num">
                <xm:f>-0.05</xm:f>
              </x14:cfvo>
              <x14:cfvo type="num">
                <xm:f>0.05</xm:f>
              </x14:cfvo>
              <x14:cfIcon iconSet="3Symbols" iconId="0"/>
              <x14:cfIcon iconSet="3Symbols" iconId="2"/>
              <x14:cfIcon iconSet="3Symbols" iconId="0"/>
            </x14:iconSet>
          </x14:cfRule>
          <xm:sqref>N18:N22</xm:sqref>
        </x14:conditionalFormatting>
        <x14:conditionalFormatting xmlns:xm="http://schemas.microsoft.com/office/excel/2006/main">
          <x14:cfRule type="iconSet" priority="9" id="{5381D714-A649-4868-9DD4-9DCAB0430EF4}">
            <x14:iconSet iconSet="3Symbols" custom="1">
              <x14:cfvo type="percent">
                <xm:f>0</xm:f>
              </x14:cfvo>
              <x14:cfvo type="num">
                <xm:f>-0.05</xm:f>
              </x14:cfvo>
              <x14:cfvo type="num">
                <xm:f>0.05</xm:f>
              </x14:cfvo>
              <x14:cfIcon iconSet="3Symbols" iconId="0"/>
              <x14:cfIcon iconSet="3Symbols" iconId="2"/>
              <x14:cfIcon iconSet="3Symbols" iconId="0"/>
            </x14:iconSet>
          </x14:cfRule>
          <xm:sqref>N28</xm:sqref>
        </x14:conditionalFormatting>
        <x14:conditionalFormatting xmlns:xm="http://schemas.microsoft.com/office/excel/2006/main">
          <x14:cfRule type="iconSet" priority="8" id="{2927433F-AC56-4B1C-BB22-D91BABB4500B}">
            <x14:iconSet iconSet="3Symbols" custom="1">
              <x14:cfvo type="percent">
                <xm:f>0</xm:f>
              </x14:cfvo>
              <x14:cfvo type="num">
                <xm:f>-0.05</xm:f>
              </x14:cfvo>
              <x14:cfvo type="num">
                <xm:f>0.05</xm:f>
              </x14:cfvo>
              <x14:cfIcon iconSet="3Symbols" iconId="0"/>
              <x14:cfIcon iconSet="3Symbols" iconId="2"/>
              <x14:cfIcon iconSet="3Symbols" iconId="0"/>
            </x14:iconSet>
          </x14:cfRule>
          <xm:sqref>N25</xm:sqref>
        </x14:conditionalFormatting>
        <x14:conditionalFormatting xmlns:xm="http://schemas.microsoft.com/office/excel/2006/main">
          <x14:cfRule type="iconSet" priority="7" id="{7F18606E-873B-4D03-9AD1-4D39D3D3B8A5}">
            <x14:iconSet iconSet="3Symbols" custom="1">
              <x14:cfvo type="percent">
                <xm:f>0</xm:f>
              </x14:cfvo>
              <x14:cfvo type="num">
                <xm:f>-0.05</xm:f>
              </x14:cfvo>
              <x14:cfvo type="num">
                <xm:f>0.05</xm:f>
              </x14:cfvo>
              <x14:cfIcon iconSet="3Symbols" iconId="0"/>
              <x14:cfIcon iconSet="3Symbols" iconId="2"/>
              <x14:cfIcon iconSet="3Symbols" iconId="0"/>
            </x14:iconSet>
          </x14:cfRule>
          <xm:sqref>N26</xm:sqref>
        </x14:conditionalFormatting>
        <x14:conditionalFormatting xmlns:xm="http://schemas.microsoft.com/office/excel/2006/main">
          <x14:cfRule type="iconSet" priority="6" id="{E11E1ED2-5808-4FDC-9CB1-99C63A925110}">
            <x14:iconSet iconSet="3Symbols" custom="1">
              <x14:cfvo type="percent">
                <xm:f>0</xm:f>
              </x14:cfvo>
              <x14:cfvo type="num">
                <xm:f>-0.05</xm:f>
              </x14:cfvo>
              <x14:cfvo type="num">
                <xm:f>0.05</xm:f>
              </x14:cfvo>
              <x14:cfIcon iconSet="3Symbols" iconId="0"/>
              <x14:cfIcon iconSet="3Symbols" iconId="2"/>
              <x14:cfIcon iconSet="3Symbols" iconId="0"/>
            </x14:iconSet>
          </x14:cfRule>
          <xm:sqref>N27</xm:sqref>
        </x14:conditionalFormatting>
        <x14:conditionalFormatting xmlns:xm="http://schemas.microsoft.com/office/excel/2006/main">
          <x14:cfRule type="iconSet" priority="5" id="{E28C0F73-868D-4C75-AC5E-FF81B46F0C17}">
            <x14:iconSet iconSet="3Symbols" custom="1">
              <x14:cfvo type="percent">
                <xm:f>0</xm:f>
              </x14:cfvo>
              <x14:cfvo type="num">
                <xm:f>-0.05</xm:f>
              </x14:cfvo>
              <x14:cfvo type="num">
                <xm:f>0.05</xm:f>
              </x14:cfvo>
              <x14:cfIcon iconSet="3Symbols" iconId="0"/>
              <x14:cfIcon iconSet="3Symbols" iconId="2"/>
              <x14:cfIcon iconSet="3Symbols" iconId="0"/>
            </x14:iconSet>
          </x14:cfRule>
          <xm:sqref>N30</xm:sqref>
        </x14:conditionalFormatting>
        <x14:conditionalFormatting xmlns:xm="http://schemas.microsoft.com/office/excel/2006/main">
          <x14:cfRule type="iconSet" priority="4" id="{DE670C02-532D-4A7C-B7BD-7131361826D8}">
            <x14:iconSet iconSet="3Symbols" custom="1">
              <x14:cfvo type="percent">
                <xm:f>0</xm:f>
              </x14:cfvo>
              <x14:cfvo type="num">
                <xm:f>-0.05</xm:f>
              </x14:cfvo>
              <x14:cfvo type="num">
                <xm:f>0.05</xm:f>
              </x14:cfvo>
              <x14:cfIcon iconSet="3Symbols" iconId="0"/>
              <x14:cfIcon iconSet="3Symbols" iconId="2"/>
              <x14:cfIcon iconSet="3Symbols" iconId="0"/>
            </x14:iconSet>
          </x14:cfRule>
          <xm:sqref>N31</xm:sqref>
        </x14:conditionalFormatting>
        <x14:conditionalFormatting xmlns:xm="http://schemas.microsoft.com/office/excel/2006/main">
          <x14:cfRule type="iconSet" priority="3" id="{F70AAE43-9370-46AF-8943-AB8B5032C5DA}">
            <x14:iconSet iconSet="3Symbols" custom="1">
              <x14:cfvo type="percent">
                <xm:f>0</xm:f>
              </x14:cfvo>
              <x14:cfvo type="num">
                <xm:f>-0.05</xm:f>
              </x14:cfvo>
              <x14:cfvo type="num">
                <xm:f>0.05</xm:f>
              </x14:cfvo>
              <x14:cfIcon iconSet="3Symbols" iconId="0"/>
              <x14:cfIcon iconSet="3Symbols" iconId="2"/>
              <x14:cfIcon iconSet="3Symbols" iconId="0"/>
            </x14:iconSet>
          </x14:cfRule>
          <xm:sqref>N32</xm:sqref>
        </x14:conditionalFormatting>
        <x14:conditionalFormatting xmlns:xm="http://schemas.microsoft.com/office/excel/2006/main">
          <x14:cfRule type="iconSet" priority="2" id="{002037C6-BFFD-43B4-84BB-38BF6004A685}">
            <x14:iconSet iconSet="3Symbols" custom="1">
              <x14:cfvo type="percent">
                <xm:f>0</xm:f>
              </x14:cfvo>
              <x14:cfvo type="num">
                <xm:f>-0.05</xm:f>
              </x14:cfvo>
              <x14:cfvo type="num">
                <xm:f>0.05</xm:f>
              </x14:cfvo>
              <x14:cfIcon iconSet="3Symbols" iconId="0"/>
              <x14:cfIcon iconSet="3Symbols" iconId="2"/>
              <x14:cfIcon iconSet="3Symbols" iconId="0"/>
            </x14:iconSet>
          </x14:cfRule>
          <xm:sqref>M24</xm:sqref>
        </x14:conditionalFormatting>
        <x14:conditionalFormatting xmlns:xm="http://schemas.microsoft.com/office/excel/2006/main">
          <x14:cfRule type="iconSet" priority="1" id="{5CBEEC52-2B09-4E41-9698-E3DE0E6BB5F6}">
            <x14:iconSet iconSet="3Symbols" custom="1">
              <x14:cfvo type="percent">
                <xm:f>0</xm:f>
              </x14:cfvo>
              <x14:cfvo type="num">
                <xm:f>-0.05</xm:f>
              </x14:cfvo>
              <x14:cfvo type="num">
                <xm:f>0.05</xm:f>
              </x14:cfvo>
              <x14:cfIcon iconSet="3Symbols" iconId="0"/>
              <x14:cfIcon iconSet="3Symbols" iconId="2"/>
              <x14:cfIcon iconSet="3Symbols" iconId="0"/>
            </x14:iconSet>
          </x14:cfRule>
          <xm:sqref>M29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2258733-68A4-4CEF-A031-C351DF465696}">
          <x14:formula1>
            <xm:f>'Budget Drivers'!$H$11:$H$21</xm:f>
          </x14:formula1>
          <xm:sqref>L6 I6</xm:sqref>
        </x14:dataValidation>
        <x14:dataValidation type="list" allowBlank="1" showInputMessage="1" showErrorMessage="1" xr:uid="{3C3803D0-5D08-4C8C-B722-1CDDCC6C86E9}">
          <x14:formula1>
            <xm:f>'Budget Drivers'!$G$11:$G$12</xm:f>
          </x14:formula1>
          <xm:sqref>E6</xm:sqref>
        </x14:dataValidation>
        <x14:dataValidation type="list" allowBlank="1" showInputMessage="1" showErrorMessage="1" xr:uid="{64978A5B-67E0-42C2-96CB-5EB66D50E1D4}">
          <x14:formula1>
            <xm:f>'Budget Drivers'!$G$15:$G$16</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F407-66EE-46EA-8AFD-98F8930D2777}">
  <sheetPr>
    <tabColor rgb="FF0000FF"/>
  </sheetPr>
  <dimension ref="A1:BI80"/>
  <sheetViews>
    <sheetView showGridLines="0" zoomScale="110" zoomScaleNormal="110" workbookViewId="0"/>
  </sheetViews>
  <sheetFormatPr baseColWidth="10" defaultColWidth="8.6640625" defaultRowHeight="15" outlineLevelCol="1"/>
  <cols>
    <col min="1" max="1" width="2.33203125" style="610" customWidth="1"/>
    <col min="2" max="2" width="1.83203125" style="610" customWidth="1"/>
    <col min="3" max="3" width="24.1640625" style="610" customWidth="1"/>
    <col min="4" max="4" width="8.83203125" style="610" hidden="1" customWidth="1" outlineLevel="1"/>
    <col min="5" max="5" width="10.6640625" style="610" hidden="1" customWidth="1" outlineLevel="1"/>
    <col min="6" max="7" width="9.6640625" style="610" hidden="1" customWidth="1" outlineLevel="1"/>
    <col min="8" max="8" width="2.5" style="610" customWidth="1" collapsed="1"/>
    <col min="9" max="10" width="14.1640625" style="610" customWidth="1"/>
    <col min="11" max="11" width="2.1640625" style="610" customWidth="1"/>
    <col min="12" max="12" width="9.1640625" style="610" customWidth="1"/>
    <col min="13" max="13" width="11.1640625" style="610" customWidth="1"/>
    <col min="14" max="14" width="2" style="610" customWidth="1"/>
    <col min="15" max="15" width="11.6640625" style="742" customWidth="1"/>
    <col min="16" max="16" width="5.1640625" style="742" customWidth="1"/>
    <col min="17" max="17" width="3.1640625" style="1100" hidden="1" customWidth="1"/>
    <col min="18" max="18" width="2.6640625" style="1100" customWidth="1"/>
    <col min="19" max="19" width="8.6640625" style="610"/>
    <col min="20" max="20" width="4.5" style="610" customWidth="1"/>
    <col min="21" max="25" width="8.6640625" style="610"/>
    <col min="26" max="26" width="10.33203125" style="610" customWidth="1"/>
    <col min="27" max="16384" width="8.6640625" style="610"/>
  </cols>
  <sheetData>
    <row r="1" spans="1:61" s="598" customFormat="1" ht="32" customHeight="1">
      <c r="A1" s="594"/>
      <c r="B1" s="595" t="s">
        <v>398</v>
      </c>
      <c r="C1" s="595"/>
      <c r="D1" s="596"/>
      <c r="E1" s="596"/>
      <c r="F1" s="596"/>
      <c r="G1" s="596"/>
      <c r="H1" s="596"/>
      <c r="I1" s="594"/>
      <c r="J1" s="594"/>
      <c r="K1" s="594"/>
      <c r="L1" s="594"/>
      <c r="M1" s="594"/>
      <c r="N1" s="594"/>
      <c r="O1" s="594"/>
      <c r="P1" s="594"/>
      <c r="Q1" s="594"/>
      <c r="R1" s="594"/>
      <c r="S1" s="594"/>
      <c r="T1" s="594"/>
      <c r="U1" s="594"/>
      <c r="V1" s="594"/>
      <c r="W1" s="594"/>
      <c r="X1" s="594"/>
      <c r="Y1" s="594"/>
      <c r="Z1" s="597"/>
    </row>
    <row r="2" spans="1:61">
      <c r="A2" s="617"/>
      <c r="B2" s="617"/>
      <c r="C2" s="617"/>
      <c r="D2" s="617"/>
      <c r="E2" s="617"/>
      <c r="F2" s="617"/>
      <c r="G2" s="617"/>
      <c r="H2" s="617"/>
      <c r="I2" s="617"/>
      <c r="J2" s="617"/>
      <c r="K2" s="617"/>
      <c r="L2" s="617"/>
      <c r="M2" s="617"/>
      <c r="N2" s="617"/>
      <c r="O2" s="740"/>
      <c r="P2" s="740"/>
      <c r="Q2" s="1043"/>
      <c r="R2" s="104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row>
    <row r="3" spans="1:61" ht="6" customHeight="1">
      <c r="A3" s="617"/>
      <c r="B3" s="764"/>
      <c r="C3" s="617"/>
      <c r="D3" s="617"/>
      <c r="E3" s="617"/>
      <c r="F3" s="617"/>
      <c r="G3" s="617"/>
      <c r="H3" s="617"/>
      <c r="I3" s="617"/>
      <c r="J3" s="1044"/>
      <c r="K3" s="1045"/>
      <c r="L3" s="617"/>
      <c r="M3" s="617"/>
      <c r="N3" s="617"/>
      <c r="O3" s="740"/>
      <c r="P3" s="740"/>
      <c r="Q3" s="1043"/>
      <c r="R3" s="1043"/>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row>
    <row r="4" spans="1:61" ht="16.5" customHeight="1">
      <c r="A4" s="617"/>
      <c r="B4" s="1046"/>
      <c r="C4" s="240" t="s">
        <v>210</v>
      </c>
      <c r="D4" s="241"/>
      <c r="E4" s="241"/>
      <c r="F4" s="241"/>
      <c r="G4" s="241"/>
      <c r="H4" s="241"/>
      <c r="I4" s="524" t="s">
        <v>211</v>
      </c>
      <c r="J4" s="524"/>
      <c r="K4" s="241"/>
      <c r="L4" s="524" t="s">
        <v>212</v>
      </c>
      <c r="M4" s="524"/>
      <c r="N4" s="617"/>
      <c r="O4" s="617"/>
      <c r="P4" s="617"/>
      <c r="Q4" s="1043"/>
      <c r="R4" s="1043"/>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row>
    <row r="5" spans="1:61" ht="6" customHeight="1">
      <c r="A5" s="617"/>
      <c r="B5" s="764"/>
      <c r="C5" s="617"/>
      <c r="D5" s="617"/>
      <c r="E5" s="617"/>
      <c r="F5" s="617"/>
      <c r="G5" s="617"/>
      <c r="H5" s="617"/>
      <c r="I5" s="617"/>
      <c r="J5" s="617"/>
      <c r="K5" s="617"/>
      <c r="L5" s="617"/>
      <c r="M5" s="617"/>
      <c r="N5" s="617"/>
      <c r="O5" s="617"/>
      <c r="P5" s="617"/>
      <c r="Q5" s="1043"/>
      <c r="R5" s="1043"/>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row>
    <row r="6" spans="1:61" s="698" customFormat="1" ht="16.5" customHeight="1" thickBot="1">
      <c r="A6" s="697"/>
      <c r="B6" s="1047"/>
      <c r="C6" s="248">
        <v>2023</v>
      </c>
      <c r="D6" s="249"/>
      <c r="E6" s="248" t="s">
        <v>38</v>
      </c>
      <c r="F6" s="697"/>
      <c r="G6" s="248" t="s">
        <v>290</v>
      </c>
      <c r="H6" s="250"/>
      <c r="I6" s="522" t="s">
        <v>14</v>
      </c>
      <c r="J6" s="523"/>
      <c r="K6" s="250"/>
      <c r="L6" s="522" t="s">
        <v>250</v>
      </c>
      <c r="M6" s="523"/>
      <c r="N6" s="697"/>
      <c r="O6" s="697"/>
      <c r="P6" s="697"/>
      <c r="Q6" s="1048"/>
      <c r="R6" s="1048"/>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7"/>
      <c r="AY6" s="697"/>
      <c r="AZ6" s="697"/>
      <c r="BA6" s="697"/>
      <c r="BB6" s="697"/>
      <c r="BC6" s="697"/>
      <c r="BD6" s="697"/>
      <c r="BE6" s="697"/>
      <c r="BF6" s="697"/>
      <c r="BG6" s="697"/>
      <c r="BH6" s="697"/>
      <c r="BI6" s="697"/>
    </row>
    <row r="7" spans="1:61" ht="6" customHeight="1" thickTop="1">
      <c r="A7" s="617"/>
      <c r="B7" s="764"/>
      <c r="C7" s="617"/>
      <c r="D7" s="617"/>
      <c r="E7" s="617"/>
      <c r="F7" s="617"/>
      <c r="G7" s="617"/>
      <c r="H7" s="617"/>
      <c r="I7" s="617"/>
      <c r="J7" s="617"/>
      <c r="K7" s="617"/>
      <c r="L7" s="617"/>
      <c r="M7" s="617"/>
      <c r="N7" s="617"/>
      <c r="O7" s="617"/>
      <c r="P7" s="617"/>
      <c r="Q7" s="1043"/>
      <c r="R7" s="1043"/>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row>
    <row r="8" spans="1:61" ht="15" customHeight="1" thickBot="1">
      <c r="A8" s="617"/>
      <c r="B8" s="617"/>
      <c r="C8" s="617"/>
      <c r="D8" s="617"/>
      <c r="E8" s="617"/>
      <c r="F8" s="617"/>
      <c r="G8" s="617"/>
      <c r="H8" s="617"/>
      <c r="I8" s="99"/>
      <c r="J8" s="99"/>
      <c r="K8" s="99"/>
      <c r="L8" s="617"/>
      <c r="M8" s="617"/>
      <c r="N8" s="617"/>
      <c r="O8" s="740"/>
      <c r="P8" s="740"/>
      <c r="Q8" s="1043"/>
      <c r="R8" s="1043"/>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row>
    <row r="9" spans="1:61">
      <c r="A9" s="617"/>
      <c r="B9" s="1049"/>
      <c r="C9" s="1050"/>
      <c r="D9" s="1050"/>
      <c r="E9" s="1050"/>
      <c r="F9" s="1050"/>
      <c r="G9" s="1050"/>
      <c r="H9" s="1050"/>
      <c r="I9" s="515"/>
      <c r="J9" s="515"/>
      <c r="K9" s="515"/>
      <c r="L9" s="515"/>
      <c r="M9" s="515"/>
      <c r="N9" s="1050"/>
      <c r="O9" s="525"/>
      <c r="P9" s="525"/>
      <c r="Q9" s="1051"/>
      <c r="R9" s="1052"/>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17"/>
      <c r="BH9" s="617"/>
      <c r="BI9" s="617"/>
    </row>
    <row r="10" spans="1:61" ht="12.75" customHeight="1">
      <c r="A10" s="617"/>
      <c r="B10" s="1053"/>
      <c r="C10" s="1054"/>
      <c r="D10" s="1054"/>
      <c r="E10" s="1054"/>
      <c r="F10" s="1054"/>
      <c r="G10" s="1054"/>
      <c r="H10" s="1054"/>
      <c r="I10" s="223"/>
      <c r="J10" s="223"/>
      <c r="K10" s="223"/>
      <c r="L10" s="223"/>
      <c r="M10" s="223"/>
      <c r="N10" s="1054"/>
      <c r="O10" s="224"/>
      <c r="P10" s="224"/>
      <c r="Q10" s="219"/>
      <c r="R10" s="1055"/>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row>
    <row r="11" spans="1:61" s="698" customFormat="1" ht="28.5" customHeight="1">
      <c r="A11" s="697"/>
      <c r="B11" s="1056"/>
      <c r="C11" s="520" t="s">
        <v>270</v>
      </c>
      <c r="D11" s="210"/>
      <c r="E11" s="210"/>
      <c r="F11" s="210"/>
      <c r="G11" s="210"/>
      <c r="H11" s="210"/>
      <c r="I11" s="211" t="str">
        <f>$I$6</f>
        <v>Budget</v>
      </c>
      <c r="J11" s="239" t="str">
        <f>$L$6</f>
        <v>Working Budget</v>
      </c>
      <c r="K11" s="212"/>
      <c r="L11" s="513" t="s">
        <v>39</v>
      </c>
      <c r="M11" s="514"/>
      <c r="N11" s="210"/>
      <c r="O11" s="516" t="s">
        <v>271</v>
      </c>
      <c r="P11" s="517"/>
      <c r="Q11" s="1057"/>
      <c r="R11" s="1055"/>
      <c r="S11" s="1058"/>
      <c r="T11" s="697"/>
      <c r="U11" s="1059"/>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row>
    <row r="12" spans="1:61">
      <c r="A12" s="697"/>
      <c r="B12" s="1053"/>
      <c r="C12" s="521"/>
      <c r="D12" s="213"/>
      <c r="E12" s="213"/>
      <c r="F12" s="213"/>
      <c r="G12" s="213"/>
      <c r="H12" s="213"/>
      <c r="I12" s="214">
        <f>C6</f>
        <v>2023</v>
      </c>
      <c r="J12" s="214">
        <f>C6</f>
        <v>2023</v>
      </c>
      <c r="K12" s="214"/>
      <c r="L12" s="215" t="s">
        <v>151</v>
      </c>
      <c r="M12" s="214" t="s">
        <v>152</v>
      </c>
      <c r="N12" s="213"/>
      <c r="O12" s="518"/>
      <c r="P12" s="519"/>
      <c r="Q12" s="1060"/>
      <c r="R12" s="1061"/>
      <c r="S12" s="1062"/>
      <c r="T12" s="412" t="s">
        <v>296</v>
      </c>
      <c r="U12" s="413"/>
      <c r="V12" s="413"/>
      <c r="W12" s="413"/>
      <c r="X12" s="271"/>
      <c r="Y12" s="271"/>
      <c r="Z12" s="271"/>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17"/>
      <c r="BH12" s="617"/>
      <c r="BI12" s="617"/>
    </row>
    <row r="13" spans="1:61" ht="12" customHeight="1" thickBot="1">
      <c r="A13" s="697"/>
      <c r="B13" s="1053"/>
      <c r="C13" s="1054"/>
      <c r="D13" s="1054"/>
      <c r="E13" s="1054"/>
      <c r="F13" s="1054"/>
      <c r="G13" s="1054"/>
      <c r="H13" s="219"/>
      <c r="I13" s="225" t="s">
        <v>27</v>
      </c>
      <c r="J13" s="225" t="s">
        <v>27</v>
      </c>
      <c r="K13" s="220"/>
      <c r="L13" s="221"/>
      <c r="M13" s="222"/>
      <c r="N13" s="1054"/>
      <c r="O13" s="1063"/>
      <c r="P13" s="1064" t="s">
        <v>155</v>
      </c>
      <c r="Q13" s="1057" t="s">
        <v>155</v>
      </c>
      <c r="R13" s="1065"/>
      <c r="S13" s="1066" t="s">
        <v>155</v>
      </c>
      <c r="T13" s="272"/>
      <c r="U13" s="271"/>
      <c r="V13" s="271"/>
      <c r="W13" s="271"/>
      <c r="X13" s="271"/>
      <c r="Y13" s="271"/>
      <c r="Z13" s="271"/>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7"/>
      <c r="AY13" s="617"/>
      <c r="AZ13" s="617"/>
      <c r="BA13" s="617"/>
      <c r="BB13" s="617"/>
      <c r="BC13" s="617"/>
      <c r="BD13" s="617"/>
      <c r="BE13" s="617"/>
      <c r="BF13" s="617"/>
      <c r="BG13" s="617"/>
      <c r="BH13" s="617"/>
      <c r="BI13" s="617"/>
    </row>
    <row r="14" spans="1:61" ht="15" customHeight="1">
      <c r="A14" s="697"/>
      <c r="B14" s="1053"/>
      <c r="C14" s="1067" t="s">
        <v>213</v>
      </c>
      <c r="D14" s="207" t="str">
        <f>$E$6</f>
        <v>All Vendors</v>
      </c>
      <c r="E14" s="104" t="s">
        <v>25</v>
      </c>
      <c r="F14" s="104" t="s">
        <v>26</v>
      </c>
      <c r="G14" s="207" t="str">
        <f>G6</f>
        <v>All Projects</v>
      </c>
      <c r="H14" s="1068"/>
      <c r="I14" s="84">
        <v>3478448.5872999998</v>
      </c>
      <c r="J14" s="84">
        <f>'OpEx Plan'!AH23</f>
        <v>3569181.9298199997</v>
      </c>
      <c r="K14" s="84"/>
      <c r="L14" s="85">
        <f>J14-I14</f>
        <v>90733.342519999947</v>
      </c>
      <c r="M14" s="1069">
        <f>IFERROR(L14/I14,0)</f>
        <v>2.6084428227938224E-2</v>
      </c>
      <c r="N14" s="1068"/>
      <c r="O14" s="1070" t="str">
        <f>IF(Q14=1,"Not Started",IF(Q14=2,"In Progress","Submitted"))</f>
        <v>In Progress</v>
      </c>
      <c r="P14" s="86">
        <f>Q14</f>
        <v>2</v>
      </c>
      <c r="Q14" s="1071">
        <v>2</v>
      </c>
      <c r="R14" s="1072"/>
      <c r="S14" s="617"/>
      <c r="T14" s="531" t="s">
        <v>298</v>
      </c>
      <c r="U14" s="532"/>
      <c r="V14" s="532"/>
      <c r="W14" s="532"/>
      <c r="X14" s="532"/>
      <c r="Y14" s="532"/>
      <c r="Z14" s="532"/>
      <c r="AA14" s="533"/>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c r="BB14" s="617"/>
      <c r="BC14" s="617"/>
      <c r="BD14" s="617"/>
      <c r="BE14" s="617"/>
      <c r="BF14" s="617"/>
      <c r="BG14" s="617"/>
      <c r="BH14" s="617"/>
      <c r="BI14" s="617"/>
    </row>
    <row r="15" spans="1:61">
      <c r="A15" s="697"/>
      <c r="B15" s="1053"/>
      <c r="C15" s="1073" t="s">
        <v>214</v>
      </c>
      <c r="D15" s="208" t="str">
        <f>$E$6</f>
        <v>All Vendors</v>
      </c>
      <c r="E15" s="105" t="s">
        <v>25</v>
      </c>
      <c r="F15" s="105" t="s">
        <v>26</v>
      </c>
      <c r="G15" s="105" t="str">
        <f>G14</f>
        <v>All Projects</v>
      </c>
      <c r="H15" s="1074"/>
      <c r="I15" s="87">
        <v>308992.89098000003</v>
      </c>
      <c r="J15" s="87">
        <v>308992.89098000003</v>
      </c>
      <c r="K15" s="87"/>
      <c r="L15" s="88">
        <f t="shared" ref="L15:L32" si="0">J15-I15</f>
        <v>0</v>
      </c>
      <c r="M15" s="1075">
        <f t="shared" ref="M15:M32" si="1">IFERROR(L15/I15,0)</f>
        <v>0</v>
      </c>
      <c r="N15" s="1074"/>
      <c r="O15" s="1076" t="str">
        <f>IF(Q15=1,"Not Started",IF(Q15=2,"In Progress","Submitted"))</f>
        <v>Not Started</v>
      </c>
      <c r="P15" s="89">
        <f>Q15</f>
        <v>1</v>
      </c>
      <c r="Q15" s="1071">
        <v>1</v>
      </c>
      <c r="R15" s="1072"/>
      <c r="S15" s="617"/>
      <c r="T15" s="534"/>
      <c r="U15" s="526"/>
      <c r="V15" s="526"/>
      <c r="W15" s="526"/>
      <c r="X15" s="526"/>
      <c r="Y15" s="526"/>
      <c r="Z15" s="526"/>
      <c r="AA15" s="52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17"/>
      <c r="BH15" s="617"/>
      <c r="BI15" s="617"/>
    </row>
    <row r="16" spans="1:61">
      <c r="A16" s="697"/>
      <c r="B16" s="1053"/>
      <c r="C16" s="90" t="s">
        <v>215</v>
      </c>
      <c r="D16" s="209" t="str">
        <f>$E$6</f>
        <v>All Vendors</v>
      </c>
      <c r="E16" s="106" t="s">
        <v>25</v>
      </c>
      <c r="F16" s="106" t="s">
        <v>26</v>
      </c>
      <c r="G16" s="106" t="str">
        <f>G15</f>
        <v>All Projects</v>
      </c>
      <c r="H16" s="1077"/>
      <c r="I16" s="91">
        <f>SUM(I14:I15)</f>
        <v>3787441.4782799999</v>
      </c>
      <c r="J16" s="91">
        <f>SUM(J14:J15)</f>
        <v>3878174.8207999999</v>
      </c>
      <c r="K16" s="91"/>
      <c r="L16" s="92">
        <f t="shared" si="0"/>
        <v>90733.342519999947</v>
      </c>
      <c r="M16" s="93">
        <f t="shared" si="1"/>
        <v>2.3956368181616075E-2</v>
      </c>
      <c r="N16" s="93"/>
      <c r="O16" s="94" t="str">
        <f>IF(Q16=2,"Not Started",IF(Q16=6,"Submitted","In Progress"))</f>
        <v>Not Started</v>
      </c>
      <c r="P16" s="95">
        <f>Q16</f>
        <v>2</v>
      </c>
      <c r="Q16" s="1071">
        <v>2</v>
      </c>
      <c r="R16" s="1072"/>
      <c r="S16" s="617"/>
      <c r="T16" s="534"/>
      <c r="U16" s="526"/>
      <c r="V16" s="526"/>
      <c r="W16" s="526"/>
      <c r="X16" s="526"/>
      <c r="Y16" s="526"/>
      <c r="Z16" s="526"/>
      <c r="AA16" s="52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row>
    <row r="17" spans="1:61" ht="12" customHeight="1">
      <c r="A17" s="697"/>
      <c r="B17" s="1053"/>
      <c r="C17" s="226"/>
      <c r="D17" s="227"/>
      <c r="E17" s="227"/>
      <c r="F17" s="227"/>
      <c r="G17" s="227"/>
      <c r="H17" s="1054"/>
      <c r="I17" s="228"/>
      <c r="J17" s="228"/>
      <c r="K17" s="228"/>
      <c r="L17" s="229"/>
      <c r="M17" s="1078"/>
      <c r="N17" s="1054"/>
      <c r="O17" s="1079"/>
      <c r="P17" s="230"/>
      <c r="Q17" s="219"/>
      <c r="R17" s="1055"/>
      <c r="S17" s="617"/>
      <c r="T17" s="534"/>
      <c r="U17" s="526"/>
      <c r="V17" s="526"/>
      <c r="W17" s="526"/>
      <c r="X17" s="526"/>
      <c r="Y17" s="526"/>
      <c r="Z17" s="526"/>
      <c r="AA17" s="52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row>
    <row r="18" spans="1:61" ht="16.5" customHeight="1">
      <c r="A18" s="697"/>
      <c r="B18" s="1053"/>
      <c r="C18" s="1067" t="s">
        <v>216</v>
      </c>
      <c r="D18" s="207" t="str">
        <f t="shared" ref="D18:D23" si="2">$E$6</f>
        <v>All Vendors</v>
      </c>
      <c r="E18" s="96" t="s">
        <v>25</v>
      </c>
      <c r="F18" s="96" t="s">
        <v>26</v>
      </c>
      <c r="G18" s="96" t="str">
        <f>G16</f>
        <v>All Projects</v>
      </c>
      <c r="H18" s="1068"/>
      <c r="I18" s="84">
        <v>297798.66560000001</v>
      </c>
      <c r="J18" s="84">
        <v>297798.66560000001</v>
      </c>
      <c r="K18" s="84"/>
      <c r="L18" s="85">
        <f t="shared" si="0"/>
        <v>0</v>
      </c>
      <c r="M18" s="1069">
        <f t="shared" si="1"/>
        <v>0</v>
      </c>
      <c r="N18" s="1069"/>
      <c r="O18" s="1070" t="str">
        <f>IF(Q18=1,"Not Started",IF(Q18=2,"In Progress","Submitted"))</f>
        <v>Not Started</v>
      </c>
      <c r="P18" s="86">
        <f t="shared" ref="P18:P23" si="3">Q18</f>
        <v>1</v>
      </c>
      <c r="Q18" s="1071">
        <v>1</v>
      </c>
      <c r="R18" s="1055"/>
      <c r="S18" s="617"/>
      <c r="T18" s="421" t="s">
        <v>299</v>
      </c>
      <c r="U18" s="526" t="s">
        <v>395</v>
      </c>
      <c r="V18" s="526"/>
      <c r="W18" s="526"/>
      <c r="X18" s="526"/>
      <c r="Y18" s="526"/>
      <c r="Z18" s="526"/>
      <c r="AA18" s="52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c r="BB18" s="617"/>
      <c r="BC18" s="617"/>
      <c r="BD18" s="617"/>
      <c r="BE18" s="617"/>
      <c r="BF18" s="617"/>
      <c r="BG18" s="617"/>
      <c r="BH18" s="617"/>
      <c r="BI18" s="617"/>
    </row>
    <row r="19" spans="1:61" ht="16.5" customHeight="1">
      <c r="A19" s="697"/>
      <c r="B19" s="1053"/>
      <c r="C19" s="1073" t="s">
        <v>217</v>
      </c>
      <c r="D19" s="208" t="str">
        <f t="shared" si="2"/>
        <v>All Vendors</v>
      </c>
      <c r="E19" s="97" t="s">
        <v>25</v>
      </c>
      <c r="F19" s="97" t="s">
        <v>26</v>
      </c>
      <c r="G19" s="97" t="str">
        <f>G18</f>
        <v>All Projects</v>
      </c>
      <c r="H19" s="1074"/>
      <c r="I19" s="87">
        <v>647118.06740000006</v>
      </c>
      <c r="J19" s="87">
        <v>647118.06740000006</v>
      </c>
      <c r="K19" s="87"/>
      <c r="L19" s="88">
        <f t="shared" si="0"/>
        <v>0</v>
      </c>
      <c r="M19" s="1075">
        <f t="shared" si="1"/>
        <v>0</v>
      </c>
      <c r="N19" s="1075"/>
      <c r="O19" s="1076" t="str">
        <f>IF(Q19=1,"Not Started",IF(Q19=2,"In Progress","Submitted"))</f>
        <v>Not Started</v>
      </c>
      <c r="P19" s="89">
        <f t="shared" si="3"/>
        <v>1</v>
      </c>
      <c r="Q19" s="1071">
        <v>1</v>
      </c>
      <c r="R19" s="1055"/>
      <c r="S19" s="617"/>
      <c r="T19" s="1080"/>
      <c r="U19" s="526"/>
      <c r="V19" s="526"/>
      <c r="W19" s="526"/>
      <c r="X19" s="526"/>
      <c r="Y19" s="526"/>
      <c r="Z19" s="526"/>
      <c r="AA19" s="52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7"/>
      <c r="BA19" s="617"/>
      <c r="BB19" s="617"/>
      <c r="BC19" s="617"/>
      <c r="BD19" s="617"/>
      <c r="BE19" s="617"/>
      <c r="BF19" s="617"/>
      <c r="BG19" s="617"/>
      <c r="BH19" s="617"/>
      <c r="BI19" s="617"/>
    </row>
    <row r="20" spans="1:61">
      <c r="A20" s="697"/>
      <c r="B20" s="1053"/>
      <c r="C20" s="1073" t="s">
        <v>218</v>
      </c>
      <c r="D20" s="208" t="str">
        <f t="shared" si="2"/>
        <v>All Vendors</v>
      </c>
      <c r="E20" s="97" t="s">
        <v>25</v>
      </c>
      <c r="F20" s="97" t="s">
        <v>26</v>
      </c>
      <c r="G20" s="97" t="str">
        <f>G19</f>
        <v>All Projects</v>
      </c>
      <c r="H20" s="1074"/>
      <c r="I20" s="87">
        <v>107606.4394</v>
      </c>
      <c r="J20" s="87">
        <v>109500</v>
      </c>
      <c r="K20" s="87"/>
      <c r="L20" s="88">
        <f t="shared" si="0"/>
        <v>1893.5605999999971</v>
      </c>
      <c r="M20" s="1075">
        <f t="shared" si="1"/>
        <v>1.7597093729318183E-2</v>
      </c>
      <c r="N20" s="1075"/>
      <c r="O20" s="1076" t="str">
        <f>IF(Q20=1,"Not Started",IF(Q20=2,"In Progress","Submitted"))</f>
        <v>Submitted</v>
      </c>
      <c r="P20" s="89">
        <f t="shared" si="3"/>
        <v>3</v>
      </c>
      <c r="Q20" s="1071">
        <v>3</v>
      </c>
      <c r="R20" s="1072"/>
      <c r="S20" s="617"/>
      <c r="T20" s="1080"/>
      <c r="U20" s="526"/>
      <c r="V20" s="526"/>
      <c r="W20" s="526"/>
      <c r="X20" s="526"/>
      <c r="Y20" s="526"/>
      <c r="Z20" s="526"/>
      <c r="AA20" s="52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7"/>
      <c r="BB20" s="617"/>
      <c r="BC20" s="617"/>
      <c r="BD20" s="617"/>
      <c r="BE20" s="617"/>
      <c r="BF20" s="617"/>
      <c r="BG20" s="617"/>
      <c r="BH20" s="617"/>
      <c r="BI20" s="617"/>
    </row>
    <row r="21" spans="1:61" s="698" customFormat="1" ht="19.5" customHeight="1">
      <c r="A21" s="697"/>
      <c r="B21" s="1056"/>
      <c r="C21" s="1081" t="s">
        <v>219</v>
      </c>
      <c r="D21" s="414" t="str">
        <f t="shared" si="2"/>
        <v>All Vendors</v>
      </c>
      <c r="E21" s="415" t="s">
        <v>25</v>
      </c>
      <c r="F21" s="415" t="s">
        <v>26</v>
      </c>
      <c r="G21" s="415" t="str">
        <f>G20</f>
        <v>All Projects</v>
      </c>
      <c r="H21" s="1082"/>
      <c r="I21" s="416">
        <v>195390.1802</v>
      </c>
      <c r="J21" s="416">
        <v>195390.1802</v>
      </c>
      <c r="K21" s="416"/>
      <c r="L21" s="417">
        <f t="shared" si="0"/>
        <v>0</v>
      </c>
      <c r="M21" s="1083">
        <f t="shared" si="1"/>
        <v>0</v>
      </c>
      <c r="N21" s="1083"/>
      <c r="O21" s="1084" t="str">
        <f>IF(Q21=1,"Not Started",IF(Q21=2,"In Progress","Submitted"))</f>
        <v>In Progress</v>
      </c>
      <c r="P21" s="418">
        <f t="shared" si="3"/>
        <v>2</v>
      </c>
      <c r="Q21" s="1085">
        <v>2</v>
      </c>
      <c r="R21" s="1086"/>
      <c r="S21" s="697"/>
      <c r="T21" s="1087"/>
      <c r="U21" s="526"/>
      <c r="V21" s="526"/>
      <c r="W21" s="526"/>
      <c r="X21" s="526"/>
      <c r="Y21" s="526"/>
      <c r="Z21" s="526"/>
      <c r="AA21" s="52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c r="BB21" s="697"/>
      <c r="BC21" s="697"/>
      <c r="BD21" s="697"/>
      <c r="BE21" s="697"/>
      <c r="BF21" s="697"/>
      <c r="BG21" s="697"/>
      <c r="BH21" s="697"/>
      <c r="BI21" s="697"/>
    </row>
    <row r="22" spans="1:61" ht="15" customHeight="1">
      <c r="A22" s="697"/>
      <c r="B22" s="1053"/>
      <c r="C22" s="1073" t="s">
        <v>220</v>
      </c>
      <c r="D22" s="208" t="str">
        <f t="shared" si="2"/>
        <v>All Vendors</v>
      </c>
      <c r="E22" s="97" t="s">
        <v>25</v>
      </c>
      <c r="F22" s="97" t="s">
        <v>26</v>
      </c>
      <c r="G22" s="97" t="str">
        <f>G21</f>
        <v>All Projects</v>
      </c>
      <c r="H22" s="1074"/>
      <c r="I22" s="87">
        <v>278604.52529999998</v>
      </c>
      <c r="J22" s="87">
        <v>384123</v>
      </c>
      <c r="K22" s="87"/>
      <c r="L22" s="88">
        <f t="shared" si="0"/>
        <v>105518.47470000002</v>
      </c>
      <c r="M22" s="1075">
        <f t="shared" si="1"/>
        <v>0.37873927060724605</v>
      </c>
      <c r="N22" s="1075"/>
      <c r="O22" s="1076" t="str">
        <f>IF(Q22=1,"Not Started",IF(Q22=2,"In Progress","Submitted"))</f>
        <v>Submitted</v>
      </c>
      <c r="P22" s="89">
        <f t="shared" si="3"/>
        <v>3</v>
      </c>
      <c r="Q22" s="1071">
        <v>3</v>
      </c>
      <c r="R22" s="1072"/>
      <c r="S22" s="617"/>
      <c r="T22" s="421" t="s">
        <v>312</v>
      </c>
      <c r="U22" s="526" t="s">
        <v>393</v>
      </c>
      <c r="V22" s="526"/>
      <c r="W22" s="526"/>
      <c r="X22" s="526"/>
      <c r="Y22" s="526"/>
      <c r="Z22" s="526"/>
      <c r="AA22" s="52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c r="BC22" s="617"/>
      <c r="BD22" s="617"/>
      <c r="BE22" s="617"/>
      <c r="BF22" s="617"/>
      <c r="BG22" s="617"/>
      <c r="BH22" s="617"/>
      <c r="BI22" s="617"/>
    </row>
    <row r="23" spans="1:61">
      <c r="A23" s="697"/>
      <c r="B23" s="1053"/>
      <c r="C23" s="90" t="s">
        <v>232</v>
      </c>
      <c r="D23" s="209" t="str">
        <f t="shared" si="2"/>
        <v>All Vendors</v>
      </c>
      <c r="E23" s="106" t="s">
        <v>25</v>
      </c>
      <c r="F23" s="106" t="s">
        <v>26</v>
      </c>
      <c r="G23" s="106" t="str">
        <f>G22</f>
        <v>All Projects</v>
      </c>
      <c r="H23" s="1077"/>
      <c r="I23" s="91">
        <f>SUM(I18:I22)</f>
        <v>1526517.8779000002</v>
      </c>
      <c r="J23" s="91">
        <f>SUM(J18:J22)</f>
        <v>1633929.9132000001</v>
      </c>
      <c r="K23" s="91"/>
      <c r="L23" s="92">
        <f t="shared" si="0"/>
        <v>107412.03529999987</v>
      </c>
      <c r="M23" s="93">
        <f t="shared" si="1"/>
        <v>7.0364086038588972E-2</v>
      </c>
      <c r="N23" s="93"/>
      <c r="O23" s="94" t="str">
        <f>IF(Q23=5,"Not Started",IF(Q23=15,"Submitted","In Progress"))</f>
        <v>In Progress</v>
      </c>
      <c r="P23" s="98">
        <f t="shared" si="3"/>
        <v>9</v>
      </c>
      <c r="Q23" s="1071">
        <v>9</v>
      </c>
      <c r="R23" s="1072"/>
      <c r="S23" s="617"/>
      <c r="T23" s="422"/>
      <c r="U23" s="526"/>
      <c r="V23" s="526"/>
      <c r="W23" s="526"/>
      <c r="X23" s="526"/>
      <c r="Y23" s="526"/>
      <c r="Z23" s="526"/>
      <c r="AA23" s="52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7"/>
      <c r="AY23" s="617"/>
      <c r="AZ23" s="617"/>
      <c r="BA23" s="617"/>
      <c r="BB23" s="617"/>
      <c r="BC23" s="617"/>
      <c r="BD23" s="617"/>
      <c r="BE23" s="617"/>
      <c r="BF23" s="617"/>
      <c r="BG23" s="617"/>
      <c r="BH23" s="617"/>
      <c r="BI23" s="617"/>
    </row>
    <row r="24" spans="1:61" ht="12" customHeight="1">
      <c r="A24" s="697"/>
      <c r="B24" s="1053"/>
      <c r="C24" s="231"/>
      <c r="D24" s="225"/>
      <c r="E24" s="225"/>
      <c r="F24" s="225"/>
      <c r="G24" s="225"/>
      <c r="H24" s="225"/>
      <c r="I24" s="232"/>
      <c r="J24" s="232"/>
      <c r="K24" s="232"/>
      <c r="L24" s="233"/>
      <c r="M24" s="234"/>
      <c r="N24" s="225"/>
      <c r="O24" s="235"/>
      <c r="P24" s="225"/>
      <c r="Q24" s="219"/>
      <c r="R24" s="1055"/>
      <c r="S24" s="617"/>
      <c r="T24" s="421"/>
      <c r="U24" s="526"/>
      <c r="V24" s="526"/>
      <c r="W24" s="526"/>
      <c r="X24" s="526"/>
      <c r="Y24" s="526"/>
      <c r="Z24" s="526"/>
      <c r="AA24" s="52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617"/>
      <c r="BA24" s="617"/>
      <c r="BB24" s="617"/>
      <c r="BC24" s="617"/>
      <c r="BD24" s="617"/>
      <c r="BE24" s="617"/>
      <c r="BF24" s="617"/>
      <c r="BG24" s="617"/>
      <c r="BH24" s="617"/>
      <c r="BI24" s="617"/>
    </row>
    <row r="25" spans="1:61">
      <c r="A25" s="697"/>
      <c r="B25" s="1053"/>
      <c r="C25" s="1067" t="s">
        <v>221</v>
      </c>
      <c r="D25" s="207" t="str">
        <f>$E$6</f>
        <v>All Vendors</v>
      </c>
      <c r="E25" s="96" t="s">
        <v>25</v>
      </c>
      <c r="F25" s="96" t="s">
        <v>26</v>
      </c>
      <c r="G25" s="96" t="str">
        <f>G23</f>
        <v>All Projects</v>
      </c>
      <c r="H25" s="1068"/>
      <c r="I25" s="84">
        <v>273161.88176399999</v>
      </c>
      <c r="J25" s="84">
        <v>273161.88176399999</v>
      </c>
      <c r="K25" s="84"/>
      <c r="L25" s="85">
        <f t="shared" si="0"/>
        <v>0</v>
      </c>
      <c r="M25" s="1069">
        <f t="shared" si="1"/>
        <v>0</v>
      </c>
      <c r="N25" s="1069"/>
      <c r="O25" s="1070" t="str">
        <f>IF(Q25=1,"Not Started",IF(Q25=2,"In Progress","Submitted"))</f>
        <v>Not Started</v>
      </c>
      <c r="P25" s="86">
        <f>Q25</f>
        <v>1</v>
      </c>
      <c r="Q25" s="1071">
        <v>1</v>
      </c>
      <c r="R25" s="1055"/>
      <c r="S25" s="617"/>
      <c r="T25" s="1080"/>
      <c r="U25" s="526"/>
      <c r="V25" s="526"/>
      <c r="W25" s="526"/>
      <c r="X25" s="526"/>
      <c r="Y25" s="526"/>
      <c r="Z25" s="526"/>
      <c r="AA25" s="52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c r="BE25" s="617"/>
      <c r="BF25" s="617"/>
      <c r="BG25" s="617"/>
      <c r="BH25" s="617"/>
      <c r="BI25" s="617"/>
    </row>
    <row r="26" spans="1:61">
      <c r="A26" s="697"/>
      <c r="B26" s="1053"/>
      <c r="C26" s="1073" t="s">
        <v>222</v>
      </c>
      <c r="D26" s="208" t="str">
        <f>$E$6</f>
        <v>All Vendors</v>
      </c>
      <c r="E26" s="97" t="s">
        <v>25</v>
      </c>
      <c r="F26" s="97" t="s">
        <v>26</v>
      </c>
      <c r="G26" s="97" t="str">
        <f>G25</f>
        <v>All Projects</v>
      </c>
      <c r="H26" s="1074"/>
      <c r="I26" s="87">
        <v>1886425.4764</v>
      </c>
      <c r="J26" s="87">
        <v>2158799</v>
      </c>
      <c r="K26" s="87"/>
      <c r="L26" s="88">
        <f t="shared" si="0"/>
        <v>272373.52359999996</v>
      </c>
      <c r="M26" s="1075">
        <f t="shared" si="1"/>
        <v>0.14438605023496065</v>
      </c>
      <c r="N26" s="1075"/>
      <c r="O26" s="1076" t="str">
        <f>IF(Q26=1,"Not Started",IF(Q26=2,"In Progress","Submitted"))</f>
        <v>In Progress</v>
      </c>
      <c r="P26" s="89">
        <f>Q26</f>
        <v>2</v>
      </c>
      <c r="Q26" s="1071">
        <v>2</v>
      </c>
      <c r="R26" s="1072"/>
      <c r="S26" s="617"/>
      <c r="T26" s="422"/>
      <c r="U26" s="526"/>
      <c r="V26" s="526"/>
      <c r="W26" s="526"/>
      <c r="X26" s="526"/>
      <c r="Y26" s="526"/>
      <c r="Z26" s="526"/>
      <c r="AA26" s="52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c r="BE26" s="617"/>
      <c r="BF26" s="617"/>
      <c r="BG26" s="617"/>
      <c r="BH26" s="617"/>
      <c r="BI26" s="617"/>
    </row>
    <row r="27" spans="1:61">
      <c r="A27" s="697"/>
      <c r="B27" s="1053"/>
      <c r="C27" s="1073" t="s">
        <v>223</v>
      </c>
      <c r="D27" s="208" t="str">
        <f>$E$6</f>
        <v>All Vendors</v>
      </c>
      <c r="E27" s="97" t="s">
        <v>25</v>
      </c>
      <c r="F27" s="97" t="s">
        <v>26</v>
      </c>
      <c r="G27" s="97" t="str">
        <f>G26</f>
        <v>All Projects</v>
      </c>
      <c r="H27" s="1074"/>
      <c r="I27" s="87">
        <v>312138.95439999999</v>
      </c>
      <c r="J27" s="87">
        <v>310254</v>
      </c>
      <c r="K27" s="87"/>
      <c r="L27" s="88">
        <f t="shared" si="0"/>
        <v>-1884.9543999999878</v>
      </c>
      <c r="M27" s="1075">
        <f t="shared" si="1"/>
        <v>-6.038831018779077E-3</v>
      </c>
      <c r="N27" s="1075"/>
      <c r="O27" s="1076" t="str">
        <f>IF(Q27=1,"Not Started",IF(Q27=2,"In Progress","Submitted"))</f>
        <v>Submitted</v>
      </c>
      <c r="P27" s="89">
        <f>Q27</f>
        <v>3</v>
      </c>
      <c r="Q27" s="1071">
        <v>3</v>
      </c>
      <c r="R27" s="1072"/>
      <c r="S27" s="617"/>
      <c r="T27" s="1080"/>
      <c r="U27" s="526"/>
      <c r="V27" s="526"/>
      <c r="W27" s="526"/>
      <c r="X27" s="526"/>
      <c r="Y27" s="526"/>
      <c r="Z27" s="526"/>
      <c r="AA27" s="52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c r="BB27" s="617"/>
      <c r="BC27" s="617"/>
      <c r="BD27" s="617"/>
      <c r="BE27" s="617"/>
      <c r="BF27" s="617"/>
      <c r="BG27" s="617"/>
      <c r="BH27" s="617"/>
      <c r="BI27" s="617"/>
    </row>
    <row r="28" spans="1:61">
      <c r="A28" s="697"/>
      <c r="B28" s="1053"/>
      <c r="C28" s="90" t="s">
        <v>231</v>
      </c>
      <c r="D28" s="209" t="str">
        <f>$E$6</f>
        <v>All Vendors</v>
      </c>
      <c r="E28" s="106" t="s">
        <v>25</v>
      </c>
      <c r="F28" s="106" t="s">
        <v>26</v>
      </c>
      <c r="G28" s="106" t="str">
        <f>G27</f>
        <v>All Projects</v>
      </c>
      <c r="H28" s="1077"/>
      <c r="I28" s="91">
        <f>SUM(I25:I27)</f>
        <v>2471726.312564</v>
      </c>
      <c r="J28" s="91">
        <f>SUM(J25:J27)</f>
        <v>2742214.8817639998</v>
      </c>
      <c r="K28" s="91"/>
      <c r="L28" s="92">
        <f t="shared" si="0"/>
        <v>270488.56919999979</v>
      </c>
      <c r="M28" s="93">
        <f t="shared" si="1"/>
        <v>0.10943305811209067</v>
      </c>
      <c r="N28" s="93"/>
      <c r="O28" s="94" t="str">
        <f>IF(Q28=3,"Not Started",IF(Q28=9,"Submitted","In Progress"))</f>
        <v>In Progress</v>
      </c>
      <c r="P28" s="95">
        <f>Q28</f>
        <v>8</v>
      </c>
      <c r="Q28" s="1088">
        <v>8</v>
      </c>
      <c r="R28" s="1089"/>
      <c r="S28" s="617"/>
      <c r="T28" s="421" t="s">
        <v>331</v>
      </c>
      <c r="U28" s="526" t="s">
        <v>394</v>
      </c>
      <c r="V28" s="526"/>
      <c r="W28" s="526"/>
      <c r="X28" s="526"/>
      <c r="Y28" s="526"/>
      <c r="Z28" s="526"/>
      <c r="AA28" s="527"/>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7"/>
      <c r="AY28" s="617"/>
      <c r="AZ28" s="617"/>
      <c r="BA28" s="617"/>
      <c r="BB28" s="617"/>
      <c r="BC28" s="617"/>
      <c r="BD28" s="617"/>
      <c r="BE28" s="617"/>
      <c r="BF28" s="617"/>
      <c r="BG28" s="617"/>
      <c r="BH28" s="617"/>
      <c r="BI28" s="617"/>
    </row>
    <row r="29" spans="1:61" ht="12" customHeight="1">
      <c r="A29" s="697"/>
      <c r="B29" s="1053"/>
      <c r="C29" s="226"/>
      <c r="D29" s="227"/>
      <c r="E29" s="227"/>
      <c r="F29" s="227"/>
      <c r="G29" s="227"/>
      <c r="H29" s="1054"/>
      <c r="I29" s="228"/>
      <c r="J29" s="228"/>
      <c r="K29" s="228"/>
      <c r="L29" s="229"/>
      <c r="M29" s="1078"/>
      <c r="N29" s="1054"/>
      <c r="O29" s="1079"/>
      <c r="P29" s="230"/>
      <c r="Q29" s="219"/>
      <c r="R29" s="1055"/>
      <c r="S29" s="617"/>
      <c r="T29" s="421"/>
      <c r="U29" s="526"/>
      <c r="V29" s="526"/>
      <c r="W29" s="526"/>
      <c r="X29" s="526"/>
      <c r="Y29" s="526"/>
      <c r="Z29" s="526"/>
      <c r="AA29" s="52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617"/>
      <c r="BC29" s="617"/>
      <c r="BD29" s="617"/>
      <c r="BE29" s="617"/>
      <c r="BF29" s="617"/>
      <c r="BG29" s="617"/>
      <c r="BH29" s="617"/>
      <c r="BI29" s="617"/>
    </row>
    <row r="30" spans="1:61">
      <c r="A30" s="697"/>
      <c r="B30" s="1053"/>
      <c r="C30" s="1090" t="s">
        <v>224</v>
      </c>
      <c r="D30" s="207" t="str">
        <f>$E$6</f>
        <v>All Vendors</v>
      </c>
      <c r="E30" s="96" t="s">
        <v>25</v>
      </c>
      <c r="F30" s="96" t="s">
        <v>26</v>
      </c>
      <c r="G30" s="96" t="str">
        <f>G28</f>
        <v>All Projects</v>
      </c>
      <c r="H30" s="1068"/>
      <c r="I30" s="84">
        <v>520533.23767599999</v>
      </c>
      <c r="J30" s="84">
        <v>515000</v>
      </c>
      <c r="K30" s="84"/>
      <c r="L30" s="85">
        <f t="shared" si="0"/>
        <v>-5533.2376759999897</v>
      </c>
      <c r="M30" s="1069">
        <f t="shared" si="1"/>
        <v>-1.0629941136331606E-2</v>
      </c>
      <c r="N30" s="1069"/>
      <c r="O30" s="1070" t="str">
        <f>IF(Q30=1,"Not Started",IF(Q30=2,"In Progress","Submitted"))</f>
        <v>Submitted</v>
      </c>
      <c r="P30" s="86">
        <f>Q30</f>
        <v>3</v>
      </c>
      <c r="Q30" s="1071">
        <v>3</v>
      </c>
      <c r="R30" s="1072"/>
      <c r="S30" s="617"/>
      <c r="T30" s="421"/>
      <c r="U30" s="526"/>
      <c r="V30" s="526"/>
      <c r="W30" s="526"/>
      <c r="X30" s="526"/>
      <c r="Y30" s="526"/>
      <c r="Z30" s="526"/>
      <c r="AA30" s="52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row>
    <row r="31" spans="1:61">
      <c r="A31" s="697"/>
      <c r="B31" s="1053"/>
      <c r="C31" s="1091" t="s">
        <v>225</v>
      </c>
      <c r="D31" s="208" t="str">
        <f>$E$6</f>
        <v>All Vendors</v>
      </c>
      <c r="E31" s="97" t="s">
        <v>25</v>
      </c>
      <c r="F31" s="97" t="s">
        <v>26</v>
      </c>
      <c r="G31" s="97" t="str">
        <f>G30</f>
        <v>All Projects</v>
      </c>
      <c r="H31" s="1074"/>
      <c r="I31" s="87">
        <v>505926.92731200001</v>
      </c>
      <c r="J31" s="87">
        <v>529458</v>
      </c>
      <c r="K31" s="87"/>
      <c r="L31" s="88">
        <f t="shared" si="0"/>
        <v>23531.072687999986</v>
      </c>
      <c r="M31" s="1075">
        <f t="shared" si="1"/>
        <v>4.6510812960719544E-2</v>
      </c>
      <c r="N31" s="1075"/>
      <c r="O31" s="1076" t="str">
        <f>IF(Q31=1,"Not Started",IF(Q31=2,"In Progress","Submitted"))</f>
        <v>In Progress</v>
      </c>
      <c r="P31" s="89">
        <f>Q31</f>
        <v>2</v>
      </c>
      <c r="Q31" s="1071">
        <v>2</v>
      </c>
      <c r="R31" s="1072"/>
      <c r="S31" s="617"/>
      <c r="T31" s="421"/>
      <c r="U31" s="526"/>
      <c r="V31" s="526"/>
      <c r="W31" s="526"/>
      <c r="X31" s="526"/>
      <c r="Y31" s="526"/>
      <c r="Z31" s="526"/>
      <c r="AA31" s="52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c r="BB31" s="617"/>
      <c r="BC31" s="617"/>
      <c r="BD31" s="617"/>
      <c r="BE31" s="617"/>
      <c r="BF31" s="617"/>
      <c r="BG31" s="617"/>
      <c r="BH31" s="617"/>
      <c r="BI31" s="617"/>
    </row>
    <row r="32" spans="1:61">
      <c r="A32" s="697"/>
      <c r="B32" s="1053"/>
      <c r="C32" s="100" t="s">
        <v>24</v>
      </c>
      <c r="D32" s="209" t="str">
        <f>$E$6</f>
        <v>All Vendors</v>
      </c>
      <c r="E32" s="106" t="s">
        <v>25</v>
      </c>
      <c r="F32" s="106" t="s">
        <v>26</v>
      </c>
      <c r="G32" s="106" t="str">
        <f>G31</f>
        <v>All Projects</v>
      </c>
      <c r="H32" s="1077"/>
      <c r="I32" s="91">
        <f>SUM(I30:I31,I28,I23,I16)</f>
        <v>8812145.8337319996</v>
      </c>
      <c r="J32" s="91">
        <f>SUM(J30:J31,J28,J23,J16)</f>
        <v>9298777.6157639995</v>
      </c>
      <c r="K32" s="91"/>
      <c r="L32" s="92">
        <f t="shared" si="0"/>
        <v>486631.7820319999</v>
      </c>
      <c r="M32" s="93">
        <f t="shared" si="1"/>
        <v>5.5222847103735262E-2</v>
      </c>
      <c r="N32" s="93"/>
      <c r="O32" s="94" t="str">
        <f>IF(Q32=12,"Not Started",IF(Q32=36,"Submitted","In Progress"))</f>
        <v>In Progress</v>
      </c>
      <c r="P32" s="98">
        <f>Q32</f>
        <v>16</v>
      </c>
      <c r="Q32" s="1071">
        <v>16</v>
      </c>
      <c r="R32" s="1072"/>
      <c r="S32" s="617"/>
      <c r="T32" s="419"/>
      <c r="U32" s="526"/>
      <c r="V32" s="526"/>
      <c r="W32" s="526"/>
      <c r="X32" s="526"/>
      <c r="Y32" s="526"/>
      <c r="Z32" s="526"/>
      <c r="AA32" s="52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row>
    <row r="33" spans="1:61" ht="21" customHeight="1" thickBot="1">
      <c r="A33" s="697"/>
      <c r="B33" s="1053"/>
      <c r="C33" s="226"/>
      <c r="D33" s="227"/>
      <c r="E33" s="227"/>
      <c r="F33" s="227"/>
      <c r="G33" s="227"/>
      <c r="H33" s="1054"/>
      <c r="I33" s="228"/>
      <c r="J33" s="228"/>
      <c r="K33" s="228"/>
      <c r="L33" s="229"/>
      <c r="M33" s="236"/>
      <c r="N33" s="1054"/>
      <c r="O33" s="237"/>
      <c r="P33" s="238"/>
      <c r="Q33" s="219"/>
      <c r="R33" s="1055"/>
      <c r="S33" s="617"/>
      <c r="T33" s="420"/>
      <c r="U33" s="528"/>
      <c r="V33" s="528"/>
      <c r="W33" s="528"/>
      <c r="X33" s="528"/>
      <c r="Y33" s="528"/>
      <c r="Z33" s="528"/>
      <c r="AA33" s="529"/>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row>
    <row r="34" spans="1:61" ht="13.5" customHeight="1" thickBot="1">
      <c r="A34" s="697"/>
      <c r="B34" s="1092"/>
      <c r="C34" s="1093"/>
      <c r="D34" s="1093"/>
      <c r="E34" s="1093"/>
      <c r="F34" s="1093"/>
      <c r="G34" s="1093"/>
      <c r="H34" s="1093"/>
      <c r="I34" s="1093"/>
      <c r="J34" s="1093"/>
      <c r="K34" s="1093"/>
      <c r="L34" s="1093"/>
      <c r="M34" s="1093"/>
      <c r="N34" s="1093"/>
      <c r="O34" s="1094"/>
      <c r="P34" s="1094"/>
      <c r="Q34" s="1095"/>
      <c r="R34" s="1096"/>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c r="BE34" s="617"/>
      <c r="BF34" s="617"/>
      <c r="BG34" s="617"/>
      <c r="BH34" s="617"/>
      <c r="BI34" s="617"/>
    </row>
    <row r="35" spans="1:61" ht="49" thickBot="1">
      <c r="A35" s="697"/>
      <c r="B35" s="617"/>
      <c r="C35" s="617"/>
      <c r="D35" s="617"/>
      <c r="E35" s="617"/>
      <c r="F35" s="617"/>
      <c r="G35" s="617"/>
      <c r="H35" s="617"/>
      <c r="I35" s="617"/>
      <c r="J35" s="1097"/>
      <c r="K35" s="617"/>
      <c r="L35" s="617"/>
      <c r="M35" s="617"/>
      <c r="N35" s="617"/>
      <c r="O35" s="740"/>
      <c r="P35" s="740"/>
      <c r="Q35" s="1043"/>
      <c r="R35" s="1043"/>
      <c r="S35" s="617"/>
      <c r="T35" s="617"/>
      <c r="U35" s="319" t="s">
        <v>294</v>
      </c>
      <c r="V35" s="758" t="s">
        <v>397</v>
      </c>
      <c r="W35" s="759"/>
      <c r="X35" s="617"/>
      <c r="Y35" s="617"/>
      <c r="Z35" s="617"/>
      <c r="AA35" s="617"/>
      <c r="AB35" s="617"/>
      <c r="AC35" s="617"/>
      <c r="AD35" s="617"/>
      <c r="AE35" s="617"/>
      <c r="AF35" s="617"/>
      <c r="AG35" s="617"/>
      <c r="AH35" s="617"/>
      <c r="AI35" s="617"/>
      <c r="AJ35" s="617"/>
      <c r="AK35" s="617"/>
      <c r="AL35" s="617"/>
      <c r="AM35" s="617"/>
      <c r="AN35" s="617"/>
      <c r="AO35" s="617"/>
      <c r="AP35" s="617"/>
      <c r="AQ35" s="617"/>
      <c r="AR35" s="617"/>
      <c r="AS35" s="617"/>
      <c r="AT35" s="617"/>
      <c r="AU35" s="617"/>
      <c r="AV35" s="617"/>
      <c r="AW35" s="617"/>
      <c r="AX35" s="617"/>
      <c r="AY35" s="617"/>
      <c r="AZ35" s="617"/>
      <c r="BA35" s="617"/>
      <c r="BB35" s="617"/>
      <c r="BC35" s="617"/>
      <c r="BD35" s="617"/>
      <c r="BE35" s="617"/>
      <c r="BF35" s="617"/>
      <c r="BG35" s="617"/>
      <c r="BH35" s="617"/>
      <c r="BI35" s="617"/>
    </row>
    <row r="36" spans="1:61">
      <c r="A36" s="697"/>
      <c r="B36" s="617"/>
      <c r="C36" s="617"/>
      <c r="D36" s="617"/>
      <c r="E36" s="617"/>
      <c r="F36" s="617"/>
      <c r="G36" s="617"/>
      <c r="H36" s="617"/>
      <c r="I36" s="617"/>
      <c r="J36" s="1097"/>
      <c r="K36" s="617"/>
      <c r="L36" s="617"/>
      <c r="M36" s="617"/>
      <c r="N36" s="617"/>
      <c r="O36" s="740"/>
      <c r="P36" s="740"/>
      <c r="Q36" s="1043"/>
      <c r="R36" s="1043"/>
      <c r="S36" s="617"/>
      <c r="T36" s="617"/>
      <c r="U36" s="617"/>
      <c r="V36" s="617"/>
      <c r="W36" s="617"/>
      <c r="X36" s="617"/>
      <c r="Y36" s="617"/>
      <c r="Z36" s="617"/>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row>
    <row r="37" spans="1:61">
      <c r="A37" s="697"/>
      <c r="B37" s="617"/>
      <c r="C37" s="617"/>
      <c r="D37" s="617"/>
      <c r="E37" s="617"/>
      <c r="F37" s="617"/>
      <c r="G37" s="617"/>
      <c r="H37" s="617"/>
      <c r="I37" s="617"/>
      <c r="J37" s="1097"/>
      <c r="K37" s="617"/>
      <c r="L37" s="617"/>
      <c r="M37" s="617"/>
      <c r="N37" s="617"/>
      <c r="O37" s="740"/>
      <c r="P37" s="740"/>
      <c r="Q37" s="1043"/>
      <c r="R37" s="1043"/>
      <c r="S37" s="617"/>
      <c r="T37" s="617"/>
      <c r="U37" s="617"/>
      <c r="V37" s="617"/>
      <c r="W37" s="617"/>
      <c r="X37" s="617"/>
      <c r="Y37" s="617"/>
      <c r="Z37" s="617"/>
      <c r="AA37" s="617"/>
      <c r="AB37" s="617"/>
      <c r="AC37" s="617"/>
      <c r="AD37" s="617"/>
      <c r="AE37" s="617"/>
      <c r="AF37" s="617"/>
      <c r="AG37" s="617"/>
      <c r="AH37" s="617"/>
      <c r="AI37" s="617"/>
      <c r="AJ37" s="617"/>
      <c r="AK37" s="617"/>
      <c r="AL37" s="617"/>
      <c r="AM37" s="617"/>
      <c r="AN37" s="617"/>
      <c r="AO37" s="617"/>
      <c r="AP37" s="617"/>
      <c r="AQ37" s="617"/>
      <c r="AR37" s="617"/>
      <c r="AS37" s="617"/>
      <c r="AT37" s="617"/>
      <c r="AU37" s="617"/>
      <c r="AV37" s="617"/>
      <c r="AW37" s="617"/>
      <c r="AX37" s="617"/>
      <c r="AY37" s="617"/>
      <c r="AZ37" s="617"/>
      <c r="BA37" s="617"/>
      <c r="BB37" s="617"/>
      <c r="BC37" s="617"/>
      <c r="BD37" s="617"/>
      <c r="BE37" s="617"/>
      <c r="BF37" s="617"/>
      <c r="BG37" s="617"/>
      <c r="BH37" s="617"/>
      <c r="BI37" s="617"/>
    </row>
    <row r="38" spans="1:61">
      <c r="A38" s="697"/>
      <c r="B38" s="617"/>
      <c r="C38" s="617"/>
      <c r="D38" s="617"/>
      <c r="E38" s="617"/>
      <c r="F38" s="617"/>
      <c r="G38" s="617"/>
      <c r="H38" s="617"/>
      <c r="I38" s="617"/>
      <c r="J38" s="1097"/>
      <c r="K38" s="617"/>
      <c r="L38" s="617"/>
      <c r="M38" s="617"/>
      <c r="N38" s="617"/>
      <c r="O38" s="740"/>
      <c r="P38" s="740"/>
      <c r="Q38" s="1043"/>
      <c r="R38" s="1043"/>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row>
    <row r="39" spans="1:61">
      <c r="A39" s="697"/>
      <c r="B39" s="617"/>
      <c r="C39" s="617"/>
      <c r="D39" s="617"/>
      <c r="E39" s="617"/>
      <c r="F39" s="617"/>
      <c r="G39" s="617"/>
      <c r="H39" s="617"/>
      <c r="I39" s="617"/>
      <c r="J39" s="1097"/>
      <c r="K39" s="617"/>
      <c r="L39" s="617"/>
      <c r="M39" s="617"/>
      <c r="N39" s="617"/>
      <c r="O39" s="740"/>
      <c r="P39" s="740"/>
      <c r="Q39" s="1043"/>
      <c r="R39" s="1043"/>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617"/>
      <c r="AY39" s="617"/>
      <c r="AZ39" s="617"/>
      <c r="BA39" s="617"/>
      <c r="BB39" s="617"/>
      <c r="BC39" s="617"/>
      <c r="BD39" s="617"/>
      <c r="BE39" s="617"/>
      <c r="BF39" s="617"/>
      <c r="BG39" s="617"/>
      <c r="BH39" s="617"/>
      <c r="BI39" s="617"/>
    </row>
    <row r="40" spans="1:61">
      <c r="A40" s="697"/>
      <c r="B40" s="617"/>
      <c r="C40" s="617"/>
      <c r="D40" s="617"/>
      <c r="E40" s="617"/>
      <c r="F40" s="617"/>
      <c r="G40" s="617"/>
      <c r="H40" s="617"/>
      <c r="I40" s="617"/>
      <c r="J40" s="1097"/>
      <c r="K40" s="617"/>
      <c r="L40" s="617"/>
      <c r="M40" s="617"/>
      <c r="N40" s="617"/>
      <c r="O40" s="740"/>
      <c r="P40" s="740"/>
      <c r="Q40" s="1043"/>
      <c r="R40" s="1043"/>
      <c r="S40" s="617"/>
      <c r="T40" s="617"/>
      <c r="U40" s="617"/>
      <c r="V40" s="617"/>
      <c r="W40" s="617"/>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17"/>
      <c r="AW40" s="617"/>
      <c r="AX40" s="617"/>
      <c r="AY40" s="617"/>
      <c r="AZ40" s="617"/>
      <c r="BA40" s="617"/>
      <c r="BB40" s="617"/>
      <c r="BC40" s="617"/>
      <c r="BD40" s="617"/>
      <c r="BE40" s="617"/>
      <c r="BF40" s="617"/>
      <c r="BG40" s="617"/>
      <c r="BH40" s="617"/>
      <c r="BI40" s="617"/>
    </row>
    <row r="41" spans="1:61">
      <c r="A41" s="697"/>
      <c r="B41" s="617"/>
      <c r="C41" s="617"/>
      <c r="D41" s="617"/>
      <c r="E41" s="617"/>
      <c r="F41" s="617"/>
      <c r="G41" s="617"/>
      <c r="H41" s="617"/>
      <c r="I41" s="617"/>
      <c r="J41" s="1097"/>
      <c r="K41" s="617"/>
      <c r="L41" s="617"/>
      <c r="M41" s="617"/>
      <c r="N41" s="617"/>
      <c r="O41" s="740"/>
      <c r="P41" s="740"/>
      <c r="Q41" s="1043"/>
      <c r="R41" s="1043"/>
      <c r="S41" s="617"/>
      <c r="T41" s="617"/>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17"/>
      <c r="AW41" s="617"/>
      <c r="AX41" s="617"/>
      <c r="AY41" s="617"/>
      <c r="AZ41" s="617"/>
      <c r="BA41" s="617"/>
      <c r="BB41" s="617"/>
      <c r="BC41" s="617"/>
      <c r="BD41" s="617"/>
      <c r="BE41" s="617"/>
      <c r="BF41" s="617"/>
      <c r="BG41" s="617"/>
      <c r="BH41" s="617"/>
      <c r="BI41" s="617"/>
    </row>
    <row r="42" spans="1:61">
      <c r="A42" s="697"/>
      <c r="B42" s="617"/>
      <c r="C42" s="617"/>
      <c r="D42" s="617"/>
      <c r="E42" s="617"/>
      <c r="F42" s="617"/>
      <c r="G42" s="617"/>
      <c r="H42" s="617"/>
      <c r="I42" s="617"/>
      <c r="J42" s="1097"/>
      <c r="K42" s="617"/>
      <c r="L42" s="617"/>
      <c r="M42" s="617"/>
      <c r="N42" s="617"/>
      <c r="O42" s="740"/>
      <c r="P42" s="740"/>
      <c r="Q42" s="1043"/>
      <c r="R42" s="1043"/>
      <c r="S42" s="617"/>
      <c r="T42" s="617"/>
      <c r="U42" s="617"/>
      <c r="V42" s="617"/>
      <c r="W42" s="617"/>
      <c r="X42" s="617"/>
      <c r="Y42" s="617"/>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row>
    <row r="43" spans="1:61">
      <c r="A43" s="697"/>
      <c r="B43" s="617"/>
      <c r="C43" s="617"/>
      <c r="D43" s="617"/>
      <c r="E43" s="617"/>
      <c r="F43" s="617"/>
      <c r="G43" s="617"/>
      <c r="H43" s="617"/>
      <c r="I43" s="617"/>
      <c r="J43" s="1097"/>
      <c r="K43" s="617"/>
      <c r="L43" s="617"/>
      <c r="M43" s="617"/>
      <c r="N43" s="617"/>
      <c r="O43" s="740"/>
      <c r="P43" s="740"/>
      <c r="Q43" s="1043"/>
      <c r="R43" s="1043"/>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row>
    <row r="44" spans="1:61">
      <c r="A44" s="697"/>
      <c r="B44" s="617"/>
      <c r="C44" s="617"/>
      <c r="D44" s="617"/>
      <c r="E44" s="617"/>
      <c r="F44" s="617"/>
      <c r="G44" s="617"/>
      <c r="H44" s="617"/>
      <c r="I44" s="617"/>
      <c r="J44" s="1097"/>
      <c r="K44" s="617"/>
      <c r="L44" s="617"/>
      <c r="M44" s="617"/>
      <c r="N44" s="617"/>
      <c r="O44" s="740"/>
      <c r="P44" s="740"/>
      <c r="Q44" s="1043"/>
      <c r="R44" s="1043"/>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c r="BA44" s="617"/>
      <c r="BB44" s="617"/>
      <c r="BC44" s="617"/>
      <c r="BD44" s="617"/>
      <c r="BE44" s="617"/>
      <c r="BF44" s="617"/>
      <c r="BG44" s="617"/>
      <c r="BH44" s="617"/>
      <c r="BI44" s="617"/>
    </row>
    <row r="45" spans="1:61">
      <c r="A45" s="697"/>
      <c r="B45" s="617"/>
      <c r="C45" s="617"/>
      <c r="D45" s="617"/>
      <c r="E45" s="617"/>
      <c r="F45" s="617"/>
      <c r="G45" s="617"/>
      <c r="H45" s="617"/>
      <c r="I45" s="617"/>
      <c r="J45" s="1097"/>
      <c r="K45" s="617"/>
      <c r="L45" s="617"/>
      <c r="M45" s="617"/>
      <c r="N45" s="617"/>
      <c r="O45" s="740"/>
      <c r="P45" s="740"/>
      <c r="Q45" s="1043"/>
      <c r="R45" s="1043"/>
      <c r="S45" s="617"/>
      <c r="T45" s="617"/>
      <c r="U45" s="617"/>
      <c r="V45" s="617"/>
      <c r="W45" s="617"/>
      <c r="X45" s="617"/>
      <c r="Y45" s="617"/>
      <c r="Z45" s="617"/>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7"/>
      <c r="BB45" s="617"/>
      <c r="BC45" s="617"/>
      <c r="BD45" s="617"/>
      <c r="BE45" s="617"/>
      <c r="BF45" s="617"/>
      <c r="BG45" s="617"/>
      <c r="BH45" s="617"/>
      <c r="BI45" s="617"/>
    </row>
    <row r="46" spans="1:61">
      <c r="A46" s="697"/>
      <c r="B46" s="617"/>
      <c r="C46" s="617"/>
      <c r="D46" s="617"/>
      <c r="E46" s="617"/>
      <c r="F46" s="617"/>
      <c r="G46" s="617"/>
      <c r="H46" s="617"/>
      <c r="I46" s="617"/>
      <c r="J46" s="1097"/>
      <c r="K46" s="617"/>
      <c r="L46" s="617"/>
      <c r="M46" s="617"/>
      <c r="N46" s="617"/>
      <c r="O46" s="740"/>
      <c r="P46" s="740"/>
      <c r="Q46" s="1043"/>
      <c r="R46" s="1043"/>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row>
    <row r="47" spans="1:61">
      <c r="A47" s="697"/>
      <c r="B47" s="617"/>
      <c r="C47" s="617"/>
      <c r="D47" s="617"/>
      <c r="E47" s="617"/>
      <c r="F47" s="617"/>
      <c r="G47" s="617"/>
      <c r="H47" s="617"/>
      <c r="I47" s="617"/>
      <c r="J47" s="1097"/>
      <c r="K47" s="617"/>
      <c r="L47" s="617"/>
      <c r="M47" s="617"/>
      <c r="N47" s="617"/>
      <c r="O47" s="740"/>
      <c r="P47" s="740"/>
      <c r="Q47" s="1043"/>
      <c r="R47" s="1043"/>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row>
    <row r="48" spans="1:61">
      <c r="A48" s="697"/>
      <c r="B48" s="617"/>
      <c r="C48" s="617"/>
      <c r="D48" s="617"/>
      <c r="E48" s="617"/>
      <c r="F48" s="617"/>
      <c r="G48" s="617"/>
      <c r="H48" s="617"/>
      <c r="I48" s="617"/>
      <c r="J48" s="99"/>
      <c r="K48" s="617"/>
      <c r="L48" s="617"/>
      <c r="M48" s="617"/>
      <c r="N48" s="617"/>
      <c r="O48" s="740"/>
      <c r="P48" s="740"/>
      <c r="Q48" s="1043"/>
      <c r="R48" s="1043"/>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row>
    <row r="49" spans="1:61">
      <c r="A49" s="697"/>
      <c r="B49" s="617"/>
      <c r="C49" s="99"/>
      <c r="D49" s="99"/>
      <c r="E49" s="99"/>
      <c r="F49" s="99"/>
      <c r="G49" s="99"/>
      <c r="H49" s="99"/>
      <c r="I49" s="99"/>
      <c r="J49" s="99"/>
      <c r="K49" s="617"/>
      <c r="L49" s="617"/>
      <c r="M49" s="617"/>
      <c r="N49" s="617"/>
      <c r="O49" s="740"/>
      <c r="P49" s="740"/>
      <c r="Q49" s="1043"/>
      <c r="R49" s="1043"/>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617"/>
      <c r="AZ49" s="617"/>
      <c r="BA49" s="617"/>
      <c r="BB49" s="617"/>
      <c r="BC49" s="617"/>
      <c r="BD49" s="617"/>
      <c r="BE49" s="617"/>
      <c r="BF49" s="617"/>
      <c r="BG49" s="617"/>
      <c r="BH49" s="617"/>
      <c r="BI49" s="617"/>
    </row>
    <row r="50" spans="1:61">
      <c r="A50" s="697"/>
      <c r="B50" s="617"/>
      <c r="C50" s="99"/>
      <c r="D50" s="99"/>
      <c r="E50" s="99"/>
      <c r="F50" s="99"/>
      <c r="G50" s="99"/>
      <c r="H50" s="99"/>
      <c r="I50" s="99"/>
      <c r="J50" s="99"/>
      <c r="K50" s="617"/>
      <c r="L50" s="617"/>
      <c r="M50" s="617"/>
      <c r="N50" s="617"/>
      <c r="O50" s="740"/>
      <c r="P50" s="740"/>
      <c r="Q50" s="1043"/>
      <c r="R50" s="1043"/>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row>
    <row r="51" spans="1:61">
      <c r="A51" s="697"/>
      <c r="B51" s="617"/>
      <c r="C51" s="99"/>
      <c r="D51" s="99"/>
      <c r="E51" s="99"/>
      <c r="F51" s="99"/>
      <c r="G51" s="99"/>
      <c r="H51" s="99"/>
      <c r="I51" s="99"/>
      <c r="J51" s="99"/>
      <c r="K51" s="617"/>
      <c r="L51" s="617"/>
      <c r="M51" s="617"/>
      <c r="N51" s="617"/>
      <c r="O51" s="740"/>
      <c r="P51" s="740"/>
      <c r="Q51" s="1043"/>
      <c r="R51" s="1043"/>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row>
    <row r="52" spans="1:61">
      <c r="A52" s="697"/>
      <c r="B52" s="617"/>
      <c r="C52" s="99"/>
      <c r="D52" s="99"/>
      <c r="E52" s="99"/>
      <c r="F52" s="99"/>
      <c r="G52" s="99"/>
      <c r="H52" s="99"/>
      <c r="I52" s="99"/>
      <c r="J52" s="99"/>
      <c r="K52" s="617"/>
      <c r="L52" s="617"/>
      <c r="M52" s="617"/>
      <c r="N52" s="617"/>
      <c r="O52" s="740"/>
      <c r="P52" s="740"/>
      <c r="Q52" s="1043"/>
      <c r="R52" s="1043"/>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row>
    <row r="53" spans="1:61">
      <c r="A53" s="697"/>
      <c r="B53" s="617"/>
      <c r="C53" s="99"/>
      <c r="D53" s="99"/>
      <c r="E53" s="99"/>
      <c r="F53" s="99"/>
      <c r="G53" s="99"/>
      <c r="H53" s="99"/>
      <c r="I53" s="99"/>
      <c r="J53" s="99"/>
      <c r="K53" s="617"/>
      <c r="L53" s="617"/>
      <c r="M53" s="617"/>
      <c r="N53" s="617"/>
      <c r="O53" s="740"/>
      <c r="P53" s="740"/>
      <c r="Q53" s="1043"/>
      <c r="R53" s="1043"/>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c r="BB53" s="617"/>
      <c r="BC53" s="617"/>
      <c r="BD53" s="617"/>
      <c r="BE53" s="617"/>
      <c r="BF53" s="617"/>
      <c r="BG53" s="617"/>
      <c r="BH53" s="617"/>
      <c r="BI53" s="617"/>
    </row>
    <row r="54" spans="1:61">
      <c r="A54" s="697"/>
      <c r="B54" s="617"/>
      <c r="C54" s="99"/>
      <c r="D54" s="99"/>
      <c r="E54" s="99"/>
      <c r="F54" s="99"/>
      <c r="G54" s="99"/>
      <c r="H54" s="99"/>
      <c r="I54" s="99"/>
      <c r="J54" s="99"/>
      <c r="K54" s="617"/>
      <c r="L54" s="617"/>
      <c r="M54" s="617"/>
      <c r="N54" s="617"/>
      <c r="O54" s="740"/>
      <c r="P54" s="740"/>
      <c r="Q54" s="1043"/>
      <c r="R54" s="1043"/>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c r="BB54" s="617"/>
      <c r="BC54" s="617"/>
      <c r="BD54" s="617"/>
      <c r="BE54" s="617"/>
      <c r="BF54" s="617"/>
      <c r="BG54" s="617"/>
      <c r="BH54" s="617"/>
      <c r="BI54" s="617"/>
    </row>
    <row r="55" spans="1:61">
      <c r="A55" s="697"/>
      <c r="B55" s="617"/>
      <c r="C55" s="99"/>
      <c r="D55" s="99"/>
      <c r="E55" s="99"/>
      <c r="F55" s="99"/>
      <c r="G55" s="99"/>
      <c r="H55" s="99"/>
      <c r="I55" s="99"/>
      <c r="J55" s="99"/>
      <c r="K55" s="617"/>
      <c r="L55" s="617"/>
      <c r="M55" s="617"/>
      <c r="N55" s="617"/>
      <c r="O55" s="740"/>
      <c r="P55" s="740"/>
      <c r="Q55" s="1043"/>
      <c r="R55" s="1043"/>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c r="BB55" s="617"/>
      <c r="BC55" s="617"/>
      <c r="BD55" s="617"/>
      <c r="BE55" s="617"/>
      <c r="BF55" s="617"/>
      <c r="BG55" s="617"/>
      <c r="BH55" s="617"/>
      <c r="BI55" s="617"/>
    </row>
    <row r="56" spans="1:61">
      <c r="A56" s="697"/>
      <c r="B56" s="617"/>
      <c r="C56" s="617"/>
      <c r="D56" s="617"/>
      <c r="E56" s="617"/>
      <c r="F56" s="617"/>
      <c r="G56" s="617"/>
      <c r="H56" s="617"/>
      <c r="I56" s="617"/>
      <c r="J56" s="617"/>
      <c r="K56" s="617"/>
      <c r="L56" s="617"/>
      <c r="M56" s="617"/>
      <c r="N56" s="617"/>
      <c r="O56" s="740"/>
      <c r="P56" s="740"/>
      <c r="Q56" s="1043"/>
      <c r="R56" s="1043"/>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617"/>
      <c r="BE56" s="617"/>
      <c r="BF56" s="617"/>
      <c r="BG56" s="617"/>
      <c r="BH56" s="617"/>
      <c r="BI56" s="617"/>
    </row>
    <row r="57" spans="1:61">
      <c r="A57" s="697"/>
      <c r="B57" s="617"/>
      <c r="C57" s="617"/>
      <c r="D57" s="617"/>
      <c r="E57" s="617"/>
      <c r="F57" s="617"/>
      <c r="G57" s="617"/>
      <c r="H57" s="617"/>
      <c r="I57" s="617"/>
      <c r="J57" s="617"/>
      <c r="K57" s="617"/>
      <c r="L57" s="617"/>
      <c r="M57" s="617"/>
      <c r="N57" s="617"/>
      <c r="O57" s="740"/>
      <c r="P57" s="740"/>
      <c r="Q57" s="1043"/>
      <c r="R57" s="1043"/>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617"/>
      <c r="BE57" s="617"/>
      <c r="BF57" s="617"/>
      <c r="BG57" s="617"/>
      <c r="BH57" s="617"/>
      <c r="BI57" s="617"/>
    </row>
    <row r="58" spans="1:61">
      <c r="A58" s="697"/>
      <c r="B58" s="617"/>
      <c r="C58" s="617"/>
      <c r="D58" s="617"/>
      <c r="E58" s="617"/>
      <c r="F58" s="617"/>
      <c r="G58" s="617"/>
      <c r="H58" s="617"/>
      <c r="I58" s="617"/>
      <c r="J58" s="617"/>
      <c r="K58" s="617"/>
      <c r="L58" s="617"/>
      <c r="M58" s="617"/>
      <c r="N58" s="617"/>
      <c r="O58" s="740"/>
      <c r="P58" s="740"/>
      <c r="Q58" s="1043"/>
      <c r="R58" s="1043"/>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617"/>
      <c r="BA58" s="617"/>
      <c r="BB58" s="617"/>
      <c r="BC58" s="617"/>
      <c r="BD58" s="617"/>
      <c r="BE58" s="617"/>
      <c r="BF58" s="617"/>
      <c r="BG58" s="617"/>
      <c r="BH58" s="617"/>
      <c r="BI58" s="617"/>
    </row>
    <row r="59" spans="1:61">
      <c r="A59" s="697"/>
      <c r="B59" s="617"/>
      <c r="C59" s="617"/>
      <c r="D59" s="617"/>
      <c r="E59" s="617"/>
      <c r="F59" s="617"/>
      <c r="G59" s="617"/>
      <c r="H59" s="617"/>
      <c r="I59" s="617"/>
      <c r="J59" s="617"/>
      <c r="K59" s="617"/>
      <c r="L59" s="617"/>
      <c r="M59" s="617"/>
      <c r="N59" s="617"/>
      <c r="O59" s="740"/>
      <c r="P59" s="740"/>
      <c r="Q59" s="1043"/>
      <c r="R59" s="1043"/>
      <c r="S59" s="617"/>
      <c r="T59" s="617"/>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c r="AW59" s="617"/>
      <c r="AX59" s="617"/>
      <c r="AY59" s="617"/>
      <c r="AZ59" s="617"/>
      <c r="BA59" s="617"/>
      <c r="BB59" s="617"/>
      <c r="BC59" s="617"/>
      <c r="BD59" s="617"/>
      <c r="BE59" s="617"/>
      <c r="BF59" s="617"/>
      <c r="BG59" s="617"/>
      <c r="BH59" s="617"/>
      <c r="BI59" s="617"/>
    </row>
    <row r="60" spans="1:61">
      <c r="A60" s="697"/>
      <c r="B60" s="617"/>
      <c r="C60" s="617"/>
      <c r="D60" s="617"/>
      <c r="E60" s="617"/>
      <c r="F60" s="617"/>
      <c r="G60" s="617"/>
      <c r="H60" s="617"/>
      <c r="I60" s="617"/>
      <c r="J60" s="617"/>
      <c r="K60" s="617"/>
      <c r="L60" s="617"/>
      <c r="M60" s="617"/>
      <c r="N60" s="617"/>
      <c r="O60" s="740"/>
      <c r="P60" s="740"/>
      <c r="Q60" s="1043"/>
      <c r="R60" s="1043"/>
      <c r="S60" s="617"/>
      <c r="T60" s="617"/>
      <c r="U60" s="617"/>
      <c r="V60" s="617"/>
      <c r="W60" s="617"/>
      <c r="X60" s="617"/>
      <c r="Y60" s="617"/>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c r="BB60" s="617"/>
      <c r="BC60" s="617"/>
      <c r="BD60" s="617"/>
      <c r="BE60" s="617"/>
      <c r="BF60" s="617"/>
      <c r="BG60" s="617"/>
      <c r="BH60" s="617"/>
      <c r="BI60" s="617"/>
    </row>
    <row r="61" spans="1:61">
      <c r="A61" s="697"/>
      <c r="B61" s="617"/>
      <c r="C61" s="617"/>
      <c r="D61" s="617"/>
      <c r="E61" s="617"/>
      <c r="F61" s="617"/>
      <c r="G61" s="617"/>
      <c r="H61" s="617"/>
      <c r="I61" s="617"/>
      <c r="J61" s="617"/>
      <c r="K61" s="617"/>
      <c r="L61" s="617"/>
      <c r="M61" s="617"/>
      <c r="N61" s="617"/>
      <c r="O61" s="740"/>
      <c r="P61" s="740"/>
      <c r="Q61" s="1043"/>
      <c r="R61" s="1043"/>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row>
    <row r="62" spans="1:61">
      <c r="A62" s="697"/>
      <c r="B62" s="617"/>
      <c r="C62" s="617"/>
      <c r="D62" s="617"/>
      <c r="E62" s="617"/>
      <c r="F62" s="617"/>
      <c r="G62" s="617"/>
      <c r="H62" s="617"/>
      <c r="I62" s="617"/>
      <c r="J62" s="617"/>
      <c r="K62" s="617"/>
      <c r="L62" s="617"/>
      <c r="M62" s="617"/>
      <c r="N62" s="617"/>
      <c r="O62" s="740"/>
      <c r="P62" s="740"/>
      <c r="Q62" s="1043"/>
      <c r="R62" s="1043"/>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row>
    <row r="63" spans="1:61">
      <c r="A63" s="697"/>
      <c r="B63" s="617"/>
      <c r="C63" s="617"/>
      <c r="D63" s="617"/>
      <c r="E63" s="617"/>
      <c r="F63" s="617"/>
      <c r="G63" s="617"/>
      <c r="H63" s="617"/>
      <c r="I63" s="617"/>
      <c r="J63" s="617"/>
      <c r="K63" s="617"/>
      <c r="L63" s="617"/>
      <c r="M63" s="617"/>
      <c r="N63" s="617"/>
      <c r="O63" s="740"/>
      <c r="P63" s="740"/>
      <c r="Q63" s="1043"/>
      <c r="R63" s="1043"/>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row>
    <row r="64" spans="1:61">
      <c r="A64" s="697"/>
      <c r="B64" s="617"/>
      <c r="C64" s="617"/>
      <c r="D64" s="617"/>
      <c r="E64" s="617"/>
      <c r="F64" s="617"/>
      <c r="G64" s="617"/>
      <c r="H64" s="617"/>
      <c r="I64" s="617"/>
      <c r="J64" s="617"/>
      <c r="K64" s="617"/>
      <c r="L64" s="617"/>
      <c r="M64" s="617"/>
      <c r="N64" s="617"/>
      <c r="O64" s="740"/>
      <c r="P64" s="740"/>
      <c r="Q64" s="1043"/>
      <c r="R64" s="1043"/>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row>
    <row r="65" spans="1:61">
      <c r="A65" s="697"/>
      <c r="B65" s="617"/>
      <c r="C65" s="617"/>
      <c r="D65" s="617"/>
      <c r="E65" s="617"/>
      <c r="F65" s="617"/>
      <c r="G65" s="617"/>
      <c r="H65" s="617"/>
      <c r="I65" s="617"/>
      <c r="J65" s="617"/>
      <c r="K65" s="617"/>
      <c r="L65" s="617"/>
      <c r="M65" s="617"/>
      <c r="N65" s="617"/>
      <c r="O65" s="740"/>
      <c r="P65" s="740"/>
      <c r="Q65" s="1043"/>
      <c r="R65" s="1043"/>
      <c r="S65" s="617"/>
      <c r="T65" s="617"/>
      <c r="U65" s="617"/>
      <c r="V65" s="617"/>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7"/>
      <c r="BB65" s="617"/>
      <c r="BC65" s="617"/>
      <c r="BD65" s="617"/>
      <c r="BE65" s="617"/>
      <c r="BF65" s="617"/>
      <c r="BG65" s="617"/>
      <c r="BH65" s="617"/>
      <c r="BI65" s="617"/>
    </row>
    <row r="66" spans="1:61">
      <c r="A66" s="697"/>
      <c r="B66" s="617"/>
      <c r="C66" s="617"/>
      <c r="D66" s="617"/>
      <c r="E66" s="617"/>
      <c r="F66" s="617"/>
      <c r="G66" s="617"/>
      <c r="H66" s="617"/>
      <c r="I66" s="617"/>
      <c r="J66" s="617"/>
      <c r="K66" s="617"/>
      <c r="L66" s="617"/>
      <c r="M66" s="617"/>
      <c r="N66" s="617"/>
      <c r="O66" s="740"/>
      <c r="P66" s="740"/>
      <c r="Q66" s="1043"/>
      <c r="R66" s="1043"/>
      <c r="S66" s="617"/>
      <c r="T66" s="617"/>
      <c r="U66" s="617"/>
      <c r="V66" s="617"/>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617"/>
      <c r="AZ66" s="617"/>
      <c r="BA66" s="617"/>
      <c r="BB66" s="617"/>
      <c r="BC66" s="617"/>
      <c r="BD66" s="617"/>
      <c r="BE66" s="617"/>
      <c r="BF66" s="617"/>
      <c r="BG66" s="617"/>
      <c r="BH66" s="617"/>
      <c r="BI66" s="617"/>
    </row>
    <row r="67" spans="1:61">
      <c r="A67" s="697"/>
      <c r="B67" s="617"/>
      <c r="C67" s="617"/>
      <c r="D67" s="617"/>
      <c r="E67" s="617"/>
      <c r="F67" s="617"/>
      <c r="G67" s="617"/>
      <c r="H67" s="617"/>
      <c r="I67" s="617"/>
      <c r="J67" s="617"/>
      <c r="K67" s="617"/>
      <c r="L67" s="617"/>
      <c r="M67" s="617"/>
      <c r="N67" s="617"/>
      <c r="O67" s="740"/>
      <c r="P67" s="740"/>
      <c r="Q67" s="1043"/>
      <c r="R67" s="1043"/>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617"/>
      <c r="BA67" s="617"/>
      <c r="BB67" s="617"/>
      <c r="BC67" s="617"/>
      <c r="BD67" s="617"/>
      <c r="BE67" s="617"/>
      <c r="BF67" s="617"/>
      <c r="BG67" s="617"/>
      <c r="BH67" s="617"/>
      <c r="BI67" s="617"/>
    </row>
    <row r="68" spans="1:61">
      <c r="A68" s="697"/>
      <c r="B68" s="617"/>
      <c r="C68" s="617"/>
      <c r="D68" s="617"/>
      <c r="E68" s="617"/>
      <c r="F68" s="617"/>
      <c r="G68" s="617"/>
      <c r="H68" s="617"/>
      <c r="I68" s="617"/>
      <c r="J68" s="617"/>
      <c r="K68" s="617"/>
      <c r="L68" s="617"/>
      <c r="M68" s="617"/>
      <c r="N68" s="617"/>
      <c r="O68" s="740"/>
      <c r="P68" s="740"/>
      <c r="Q68" s="1043"/>
      <c r="R68" s="1043"/>
      <c r="S68" s="617"/>
      <c r="T68" s="617"/>
      <c r="U68" s="617"/>
      <c r="V68" s="617"/>
      <c r="W68" s="617"/>
      <c r="X68" s="617"/>
      <c r="Y68" s="617"/>
      <c r="Z68" s="617"/>
      <c r="AA68" s="617"/>
      <c r="AB68" s="617"/>
      <c r="AC68" s="617"/>
      <c r="AD68" s="617"/>
      <c r="AE68" s="617"/>
      <c r="AF68" s="617"/>
      <c r="AG68" s="617"/>
      <c r="AH68" s="617"/>
      <c r="AI68" s="617"/>
      <c r="AJ68" s="617"/>
      <c r="AK68" s="617"/>
      <c r="AL68" s="617"/>
      <c r="AM68" s="617"/>
      <c r="AN68" s="617"/>
      <c r="AO68" s="617"/>
      <c r="AP68" s="617"/>
      <c r="AQ68" s="617"/>
      <c r="AR68" s="617"/>
      <c r="AS68" s="617"/>
      <c r="AT68" s="617"/>
      <c r="AU68" s="617"/>
      <c r="AV68" s="617"/>
      <c r="AW68" s="617"/>
      <c r="AX68" s="617"/>
      <c r="AY68" s="617"/>
      <c r="AZ68" s="617"/>
      <c r="BA68" s="617"/>
      <c r="BB68" s="617"/>
      <c r="BC68" s="617"/>
      <c r="BD68" s="617"/>
      <c r="BE68" s="617"/>
      <c r="BF68" s="617"/>
      <c r="BG68" s="617"/>
      <c r="BH68" s="617"/>
      <c r="BI68" s="617"/>
    </row>
    <row r="69" spans="1:61">
      <c r="A69" s="697"/>
      <c r="B69" s="617"/>
      <c r="C69" s="617"/>
      <c r="D69" s="617"/>
      <c r="E69" s="617"/>
      <c r="F69" s="617"/>
      <c r="G69" s="617"/>
      <c r="H69" s="617"/>
      <c r="I69" s="617"/>
      <c r="J69" s="617"/>
      <c r="K69" s="617"/>
      <c r="L69" s="617"/>
      <c r="M69" s="617"/>
      <c r="N69" s="617"/>
      <c r="O69" s="740"/>
      <c r="P69" s="740"/>
      <c r="Q69" s="1043"/>
      <c r="R69" s="1043"/>
      <c r="S69" s="617"/>
      <c r="T69" s="617"/>
      <c r="U69" s="617"/>
      <c r="V69" s="617"/>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617"/>
      <c r="AZ69" s="617"/>
      <c r="BA69" s="617"/>
      <c r="BB69" s="617"/>
      <c r="BC69" s="617"/>
      <c r="BD69" s="617"/>
      <c r="BE69" s="617"/>
      <c r="BF69" s="617"/>
      <c r="BG69" s="617"/>
      <c r="BH69" s="617"/>
      <c r="BI69" s="617"/>
    </row>
    <row r="70" spans="1:61">
      <c r="A70" s="697"/>
      <c r="B70" s="617"/>
      <c r="C70" s="617"/>
      <c r="D70" s="617"/>
      <c r="E70" s="617"/>
      <c r="F70" s="617"/>
      <c r="G70" s="617"/>
      <c r="H70" s="617"/>
      <c r="I70" s="617"/>
      <c r="J70" s="617"/>
      <c r="K70" s="617"/>
      <c r="L70" s="617"/>
      <c r="M70" s="617"/>
      <c r="N70" s="617"/>
      <c r="O70" s="740"/>
      <c r="P70" s="740"/>
      <c r="Q70" s="1043"/>
      <c r="R70" s="1043"/>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c r="AW70" s="617"/>
      <c r="AX70" s="617"/>
      <c r="AY70" s="617"/>
      <c r="AZ70" s="617"/>
      <c r="BA70" s="617"/>
      <c r="BB70" s="617"/>
      <c r="BC70" s="617"/>
      <c r="BD70" s="617"/>
      <c r="BE70" s="617"/>
      <c r="BF70" s="617"/>
      <c r="BG70" s="617"/>
      <c r="BH70" s="617"/>
      <c r="BI70" s="617"/>
    </row>
    <row r="71" spans="1:61">
      <c r="A71" s="697"/>
      <c r="B71" s="617"/>
      <c r="C71" s="617"/>
      <c r="D71" s="617"/>
      <c r="E71" s="617"/>
      <c r="F71" s="617"/>
      <c r="G71" s="617"/>
      <c r="H71" s="617"/>
      <c r="I71" s="617"/>
      <c r="J71" s="617"/>
      <c r="K71" s="617"/>
      <c r="L71" s="617"/>
      <c r="M71" s="617"/>
      <c r="N71" s="617"/>
      <c r="O71" s="740"/>
      <c r="P71" s="740"/>
      <c r="Q71" s="1043"/>
      <c r="R71" s="1043"/>
      <c r="S71" s="617"/>
      <c r="T71" s="617"/>
      <c r="U71" s="617"/>
      <c r="V71" s="617"/>
      <c r="W71" s="617"/>
      <c r="X71" s="617"/>
      <c r="Y71" s="617"/>
      <c r="Z71" s="617"/>
      <c r="AA71" s="617"/>
      <c r="AB71" s="617"/>
      <c r="AC71" s="617"/>
      <c r="AD71" s="617"/>
      <c r="AE71" s="617"/>
      <c r="AF71" s="617"/>
      <c r="AG71" s="617"/>
      <c r="AH71" s="617"/>
      <c r="AI71" s="617"/>
      <c r="AJ71" s="617"/>
      <c r="AK71" s="617"/>
      <c r="AL71" s="617"/>
      <c r="AM71" s="617"/>
      <c r="AN71" s="617"/>
      <c r="AO71" s="617"/>
      <c r="AP71" s="617"/>
      <c r="AQ71" s="617"/>
      <c r="AR71" s="617"/>
      <c r="AS71" s="617"/>
      <c r="AT71" s="617"/>
      <c r="AU71" s="617"/>
      <c r="AV71" s="617"/>
      <c r="AW71" s="617"/>
      <c r="AX71" s="617"/>
      <c r="AY71" s="617"/>
      <c r="AZ71" s="617"/>
      <c r="BA71" s="617"/>
      <c r="BB71" s="617"/>
      <c r="BC71" s="617"/>
      <c r="BD71" s="617"/>
      <c r="BE71" s="617"/>
      <c r="BF71" s="617"/>
      <c r="BG71" s="617"/>
      <c r="BH71" s="617"/>
      <c r="BI71" s="617"/>
    </row>
    <row r="72" spans="1:61">
      <c r="A72" s="697"/>
      <c r="B72" s="617"/>
      <c r="C72" s="617"/>
      <c r="D72" s="617"/>
      <c r="E72" s="617"/>
      <c r="F72" s="617"/>
      <c r="G72" s="617"/>
      <c r="H72" s="617"/>
      <c r="I72" s="617"/>
      <c r="J72" s="617"/>
      <c r="K72" s="617"/>
      <c r="L72" s="617"/>
      <c r="M72" s="617"/>
      <c r="N72" s="617"/>
      <c r="O72" s="740"/>
      <c r="P72" s="740"/>
      <c r="Q72" s="1043"/>
      <c r="R72" s="1043"/>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617"/>
      <c r="AY72" s="617"/>
      <c r="AZ72" s="617"/>
      <c r="BA72" s="617"/>
      <c r="BB72" s="617"/>
      <c r="BC72" s="617"/>
      <c r="BD72" s="617"/>
      <c r="BE72" s="617"/>
      <c r="BF72" s="617"/>
      <c r="BG72" s="617"/>
      <c r="BH72" s="617"/>
      <c r="BI72" s="617"/>
    </row>
    <row r="74" spans="1:61">
      <c r="C74" s="1098" t="s">
        <v>14</v>
      </c>
      <c r="D74" s="1098"/>
      <c r="E74" s="1098"/>
      <c r="F74" s="1098"/>
      <c r="G74" s="1098"/>
      <c r="H74" s="1098"/>
      <c r="I74" s="1099">
        <f>I32</f>
        <v>8812145.8337319996</v>
      </c>
    </row>
    <row r="75" spans="1:61">
      <c r="C75" s="1098" t="s">
        <v>263</v>
      </c>
      <c r="D75" s="1098"/>
      <c r="E75" s="1098"/>
      <c r="F75" s="1098"/>
      <c r="G75" s="1098"/>
      <c r="H75" s="1098"/>
      <c r="I75" s="1099">
        <f>L16</f>
        <v>90733.342519999947</v>
      </c>
    </row>
    <row r="76" spans="1:61">
      <c r="C76" s="1098" t="s">
        <v>261</v>
      </c>
      <c r="D76" s="1098"/>
      <c r="E76" s="1098"/>
      <c r="F76" s="1098"/>
      <c r="G76" s="1098"/>
      <c r="H76" s="1098"/>
      <c r="I76" s="1099">
        <f>L23</f>
        <v>107412.03529999987</v>
      </c>
    </row>
    <row r="77" spans="1:61">
      <c r="C77" s="1098" t="s">
        <v>262</v>
      </c>
      <c r="D77" s="1098"/>
      <c r="E77" s="1098"/>
      <c r="F77" s="1098"/>
      <c r="G77" s="1098"/>
      <c r="H77" s="1098"/>
      <c r="I77" s="1099">
        <f>L28</f>
        <v>270488.56919999979</v>
      </c>
    </row>
    <row r="78" spans="1:61">
      <c r="C78" s="1098" t="s">
        <v>255</v>
      </c>
      <c r="D78" s="1098"/>
      <c r="E78" s="1098"/>
      <c r="F78" s="1098"/>
      <c r="G78" s="1098"/>
      <c r="H78" s="1098"/>
      <c r="I78" s="1099">
        <f>L30</f>
        <v>-5533.2376759999897</v>
      </c>
    </row>
    <row r="79" spans="1:61">
      <c r="C79" s="1098" t="s">
        <v>256</v>
      </c>
      <c r="D79" s="1098"/>
      <c r="E79" s="1098"/>
      <c r="F79" s="1098"/>
      <c r="G79" s="1098"/>
      <c r="H79" s="1098"/>
      <c r="I79" s="1099">
        <f>L31</f>
        <v>23531.072687999986</v>
      </c>
    </row>
    <row r="80" spans="1:61">
      <c r="C80" s="1098" t="s">
        <v>264</v>
      </c>
      <c r="D80" s="1098"/>
      <c r="E80" s="1098"/>
      <c r="F80" s="1098"/>
      <c r="G80" s="1098"/>
      <c r="H80" s="1098"/>
      <c r="I80" s="1099">
        <f>J32</f>
        <v>9298777.6157639995</v>
      </c>
    </row>
  </sheetData>
  <mergeCells count="14">
    <mergeCell ref="U28:AA33"/>
    <mergeCell ref="V35:W35"/>
    <mergeCell ref="C11:C12"/>
    <mergeCell ref="L11:M11"/>
    <mergeCell ref="O11:P12"/>
    <mergeCell ref="T14:AA17"/>
    <mergeCell ref="U18:AA21"/>
    <mergeCell ref="U22:AA27"/>
    <mergeCell ref="O9:P9"/>
    <mergeCell ref="I4:J4"/>
    <mergeCell ref="L4:M4"/>
    <mergeCell ref="I6:J6"/>
    <mergeCell ref="L6:M6"/>
    <mergeCell ref="I9:M9"/>
  </mergeCells>
  <dataValidations count="2">
    <dataValidation type="list" allowBlank="1" showInputMessage="1" showErrorMessage="1" sqref="C6" xr:uid="{D98A3905-01DF-411E-8E78-06DB8FFA2EE0}">
      <formula1>Years</formula1>
    </dataValidation>
    <dataValidation type="list" allowBlank="1" showInputMessage="1" showErrorMessage="1" sqref="D6" xr:uid="{F250CF44-8D41-4AD4-9076-718B0462F89A}">
      <formula1>Scenario</formula1>
    </dataValidation>
  </dataValidations>
  <pageMargins left="0.7" right="0.7" top="0.75" bottom="0.75" header="0.3" footer="0.3"/>
  <pageSetup orientation="portrait" horizontalDpi="4294967293" r:id="rId1"/>
  <drawing r:id="rId2"/>
  <extLst>
    <ext xmlns:x14="http://schemas.microsoft.com/office/spreadsheetml/2009/9/main" uri="{78C0D931-6437-407d-A8EE-F0AAD7539E65}">
      <x14:conditionalFormattings>
        <x14:conditionalFormatting xmlns:xm="http://schemas.microsoft.com/office/excel/2006/main">
          <x14:cfRule type="iconSet" priority="25" id="{3F49F965-4C65-4F03-8915-E6CAB9F06DBC}">
            <x14:iconSet iconSet="3Symbols" custom="1">
              <x14:cfvo type="percent">
                <xm:f>0</xm:f>
              </x14:cfvo>
              <x14:cfvo type="num">
                <xm:f>-0.05</xm:f>
              </x14:cfvo>
              <x14:cfvo type="num">
                <xm:f>0.05</xm:f>
              </x14:cfvo>
              <x14:cfIcon iconSet="3Symbols" iconId="0"/>
              <x14:cfIcon iconSet="3Symbols" iconId="2"/>
              <x14:cfIcon iconSet="3Symbols" iconId="0"/>
            </x14:iconSet>
          </x14:cfRule>
          <xm:sqref>M14:M15 M30:M31 M17:M23 M25:M27</xm:sqref>
        </x14:conditionalFormatting>
        <x14:conditionalFormatting xmlns:xm="http://schemas.microsoft.com/office/excel/2006/main">
          <x14:cfRule type="iconSet" priority="24" id="{2733389E-CFE9-4964-B855-8A6C55022D47}">
            <x14:iconSet custom="1">
              <x14:cfvo type="percent">
                <xm:f>0</xm:f>
              </x14:cfvo>
              <x14:cfvo type="num">
                <xm:f>2</xm:f>
              </x14:cfvo>
              <x14:cfvo type="num">
                <xm:f>3</xm:f>
              </x14:cfvo>
              <x14:cfIcon iconSet="4RedToBlack" iconId="1"/>
              <x14:cfIcon iconSet="3TrafficLights1" iconId="1"/>
              <x14:cfIcon iconSet="3TrafficLights1" iconId="2"/>
            </x14:iconSet>
          </x14:cfRule>
          <xm:sqref>P14</xm:sqref>
        </x14:conditionalFormatting>
        <x14:conditionalFormatting xmlns:xm="http://schemas.microsoft.com/office/excel/2006/main">
          <x14:cfRule type="iconSet" priority="23" id="{2732A265-A8BC-4BB6-9B40-792BC21C1710}">
            <x14:iconSet custom="1">
              <x14:cfvo type="percent">
                <xm:f>0</xm:f>
              </x14:cfvo>
              <x14:cfvo type="num">
                <xm:f>6</xm:f>
              </x14:cfvo>
              <x14:cfvo type="num">
                <xm:f>15</xm:f>
              </x14:cfvo>
              <x14:cfIcon iconSet="4RedToBlack" iconId="1"/>
              <x14:cfIcon iconSet="3TrafficLights1" iconId="1"/>
              <x14:cfIcon iconSet="3TrafficLights1" iconId="2"/>
            </x14:iconSet>
          </x14:cfRule>
          <xm:sqref>P23</xm:sqref>
        </x14:conditionalFormatting>
        <x14:conditionalFormatting xmlns:xm="http://schemas.microsoft.com/office/excel/2006/main">
          <x14:cfRule type="iconSet" priority="22" id="{6B7D09EF-4182-4F9D-BA4C-FE2C2E9E03CF}">
            <x14:iconSet custom="1">
              <x14:cfvo type="percent">
                <xm:f>0</xm:f>
              </x14:cfvo>
              <x14:cfvo type="num">
                <xm:f>4</xm:f>
              </x14:cfvo>
              <x14:cfvo type="num">
                <xm:f>9</xm:f>
              </x14:cfvo>
              <x14:cfIcon iconSet="4RedToBlack" iconId="1"/>
              <x14:cfIcon iconSet="3TrafficLights1" iconId="1"/>
              <x14:cfIcon iconSet="3TrafficLights1" iconId="2"/>
            </x14:iconSet>
          </x14:cfRule>
          <xm:sqref>P28</xm:sqref>
        </x14:conditionalFormatting>
        <x14:conditionalFormatting xmlns:xm="http://schemas.microsoft.com/office/excel/2006/main">
          <x14:cfRule type="iconSet" priority="21" id="{D194C55F-B46B-4D0F-9E1D-CB5986706D1D}">
            <x14:iconSet custom="1">
              <x14:cfvo type="percent">
                <xm:f>0</xm:f>
              </x14:cfvo>
              <x14:cfvo type="num">
                <xm:f>13</xm:f>
              </x14:cfvo>
              <x14:cfvo type="num">
                <xm:f>36</xm:f>
              </x14:cfvo>
              <x14:cfIcon iconSet="4RedToBlack" iconId="1"/>
              <x14:cfIcon iconSet="3TrafficLights1" iconId="1"/>
              <x14:cfIcon iconSet="3TrafficLights1" iconId="2"/>
            </x14:iconSet>
          </x14:cfRule>
          <xm:sqref>P32:P33</xm:sqref>
        </x14:conditionalFormatting>
        <x14:conditionalFormatting xmlns:xm="http://schemas.microsoft.com/office/excel/2006/main">
          <x14:cfRule type="iconSet" priority="20" id="{540EA33E-8DFA-41CF-BA03-03D701E38D3E}">
            <x14:iconSet custom="1">
              <x14:cfvo type="percent">
                <xm:f>0</xm:f>
              </x14:cfvo>
              <x14:cfvo type="num">
                <xm:f>2</xm:f>
              </x14:cfvo>
              <x14:cfvo type="num">
                <xm:f>3</xm:f>
              </x14:cfvo>
              <x14:cfIcon iconSet="4RedToBlack" iconId="1"/>
              <x14:cfIcon iconSet="3TrafficLights1" iconId="1"/>
              <x14:cfIcon iconSet="3TrafficLights1" iconId="2"/>
            </x14:iconSet>
          </x14:cfRule>
          <xm:sqref>P18:P22</xm:sqref>
        </x14:conditionalFormatting>
        <x14:conditionalFormatting xmlns:xm="http://schemas.microsoft.com/office/excel/2006/main">
          <x14:cfRule type="iconSet" priority="19" id="{198631B7-AF7D-4977-BB02-B84056EDD78D}">
            <x14:iconSet custom="1">
              <x14:cfvo type="percent">
                <xm:f>0</xm:f>
              </x14:cfvo>
              <x14:cfvo type="num">
                <xm:f>2</xm:f>
              </x14:cfvo>
              <x14:cfvo type="num">
                <xm:f>3</xm:f>
              </x14:cfvo>
              <x14:cfIcon iconSet="4RedToBlack" iconId="1"/>
              <x14:cfIcon iconSet="3TrafficLights1" iconId="1"/>
              <x14:cfIcon iconSet="3TrafficLights1" iconId="2"/>
            </x14:iconSet>
          </x14:cfRule>
          <xm:sqref>P15</xm:sqref>
        </x14:conditionalFormatting>
        <x14:conditionalFormatting xmlns:xm="http://schemas.microsoft.com/office/excel/2006/main">
          <x14:cfRule type="iconSet" priority="18" id="{63AF673B-618D-4FA4-BC95-5BA99A093405}">
            <x14:iconSet custom="1">
              <x14:cfvo type="percent">
                <xm:f>0</xm:f>
              </x14:cfvo>
              <x14:cfvo type="num">
                <xm:f>2</xm:f>
              </x14:cfvo>
              <x14:cfvo type="num">
                <xm:f>3</xm:f>
              </x14:cfvo>
              <x14:cfIcon iconSet="4RedToBlack" iconId="1"/>
              <x14:cfIcon iconSet="3TrafficLights1" iconId="1"/>
              <x14:cfIcon iconSet="3TrafficLights1" iconId="2"/>
            </x14:iconSet>
          </x14:cfRule>
          <xm:sqref>P25:P27</xm:sqref>
        </x14:conditionalFormatting>
        <x14:conditionalFormatting xmlns:xm="http://schemas.microsoft.com/office/excel/2006/main">
          <x14:cfRule type="iconSet" priority="17" id="{AAC7BB52-5781-44DA-83B9-FEB7D2F8C853}">
            <x14:iconSet custom="1">
              <x14:cfvo type="percent">
                <xm:f>0</xm:f>
              </x14:cfvo>
              <x14:cfvo type="num">
                <xm:f>2</xm:f>
              </x14:cfvo>
              <x14:cfvo type="num">
                <xm:f>3</xm:f>
              </x14:cfvo>
              <x14:cfIcon iconSet="4RedToBlack" iconId="1"/>
              <x14:cfIcon iconSet="3TrafficLights1" iconId="1"/>
              <x14:cfIcon iconSet="3TrafficLights1" iconId="2"/>
            </x14:iconSet>
          </x14:cfRule>
          <xm:sqref>P30:P31</xm:sqref>
        </x14:conditionalFormatting>
        <x14:conditionalFormatting xmlns:xm="http://schemas.microsoft.com/office/excel/2006/main">
          <x14:cfRule type="iconSet" priority="16" id="{9997F760-56C1-40F7-B596-82841E3D5B45}">
            <x14:iconSet iconSet="3Symbols" custom="1">
              <x14:cfvo type="percent">
                <xm:f>0</xm:f>
              </x14:cfvo>
              <x14:cfvo type="num">
                <xm:f>-0.05</xm:f>
              </x14:cfvo>
              <x14:cfvo type="num">
                <xm:f>0.05</xm:f>
              </x14:cfvo>
              <x14:cfIcon iconSet="3Symbols" iconId="0"/>
              <x14:cfIcon iconSet="3Symbols" iconId="2"/>
              <x14:cfIcon iconSet="3Symbols" iconId="0"/>
            </x14:iconSet>
          </x14:cfRule>
          <xm:sqref>M28</xm:sqref>
        </x14:conditionalFormatting>
        <x14:conditionalFormatting xmlns:xm="http://schemas.microsoft.com/office/excel/2006/main">
          <x14:cfRule type="iconSet" priority="15" id="{C8636F81-3A83-4501-BCB0-7BF18D83B44E}">
            <x14:iconSet iconSet="3Symbols" custom="1">
              <x14:cfvo type="percent">
                <xm:f>0</xm:f>
              </x14:cfvo>
              <x14:cfvo type="num">
                <xm:f>-0.05</xm:f>
              </x14:cfvo>
              <x14:cfvo type="num">
                <xm:f>0.05</xm:f>
              </x14:cfvo>
              <x14:cfIcon iconSet="3Symbols" iconId="0"/>
              <x14:cfIcon iconSet="3Symbols" iconId="2"/>
              <x14:cfIcon iconSet="3Symbols" iconId="0"/>
            </x14:iconSet>
          </x14:cfRule>
          <xm:sqref>M32:M33</xm:sqref>
        </x14:conditionalFormatting>
        <x14:conditionalFormatting xmlns:xm="http://schemas.microsoft.com/office/excel/2006/main">
          <x14:cfRule type="iconSet" priority="14" id="{DA5DF487-7810-4959-A521-5E8E6097874E}">
            <x14:iconSet custom="1">
              <x14:cfvo type="percent">
                <xm:f>0</xm:f>
              </x14:cfvo>
              <x14:cfvo type="num">
                <xm:f>4</xm:f>
              </x14:cfvo>
              <x14:cfvo type="num">
                <xm:f>9</xm:f>
              </x14:cfvo>
              <x14:cfIcon iconSet="4RedToBlack" iconId="1"/>
              <x14:cfIcon iconSet="3TrafficLights1" iconId="1"/>
              <x14:cfIcon iconSet="3TrafficLights1" iconId="2"/>
            </x14:iconSet>
          </x14:cfRule>
          <xm:sqref>P16</xm:sqref>
        </x14:conditionalFormatting>
        <x14:conditionalFormatting xmlns:xm="http://schemas.microsoft.com/office/excel/2006/main">
          <x14:cfRule type="iconSet" priority="13" id="{212F68F5-4AC1-4E83-8DA8-F0C543BD8AF7}">
            <x14:iconSet iconSet="3Symbols" custom="1">
              <x14:cfvo type="percent">
                <xm:f>0</xm:f>
              </x14:cfvo>
              <x14:cfvo type="num">
                <xm:f>-0.05</xm:f>
              </x14:cfvo>
              <x14:cfvo type="num">
                <xm:f>0.05</xm:f>
              </x14:cfvo>
              <x14:cfIcon iconSet="3Symbols" iconId="0"/>
              <x14:cfIcon iconSet="3Symbols" iconId="2"/>
              <x14:cfIcon iconSet="3Symbols" iconId="0"/>
            </x14:iconSet>
          </x14:cfRule>
          <xm:sqref>M16</xm:sqref>
        </x14:conditionalFormatting>
        <x14:conditionalFormatting xmlns:xm="http://schemas.microsoft.com/office/excel/2006/main">
          <x14:cfRule type="iconSet" priority="12" id="{88DB8224-C906-4A20-9E25-F203E8D08687}">
            <x14:iconSet iconSet="3Symbols" custom="1">
              <x14:cfvo type="percent">
                <xm:f>0</xm:f>
              </x14:cfvo>
              <x14:cfvo type="num">
                <xm:f>-0.05</xm:f>
              </x14:cfvo>
              <x14:cfvo type="num">
                <xm:f>0.05</xm:f>
              </x14:cfvo>
              <x14:cfIcon iconSet="3Symbols" iconId="0"/>
              <x14:cfIcon iconSet="3Symbols" iconId="2"/>
              <x14:cfIcon iconSet="3Symbols" iconId="0"/>
            </x14:iconSet>
          </x14:cfRule>
          <xm:sqref>N16</xm:sqref>
        </x14:conditionalFormatting>
        <x14:conditionalFormatting xmlns:xm="http://schemas.microsoft.com/office/excel/2006/main">
          <x14:cfRule type="iconSet" priority="11" id="{48A3A421-09B7-42F4-B239-8E7A1F38FECE}">
            <x14:iconSet iconSet="3Symbols" custom="1">
              <x14:cfvo type="percent">
                <xm:f>0</xm:f>
              </x14:cfvo>
              <x14:cfvo type="num">
                <xm:f>-0.05</xm:f>
              </x14:cfvo>
              <x14:cfvo type="num">
                <xm:f>0.05</xm:f>
              </x14:cfvo>
              <x14:cfIcon iconSet="3Symbols" iconId="0"/>
              <x14:cfIcon iconSet="3Symbols" iconId="2"/>
              <x14:cfIcon iconSet="3Symbols" iconId="0"/>
            </x14:iconSet>
          </x14:cfRule>
          <xm:sqref>N23</xm:sqref>
        </x14:conditionalFormatting>
        <x14:conditionalFormatting xmlns:xm="http://schemas.microsoft.com/office/excel/2006/main">
          <x14:cfRule type="iconSet" priority="10" id="{ABF7C648-387E-4BBF-8AB8-9AD8277CBC80}">
            <x14:iconSet iconSet="3Symbols" custom="1">
              <x14:cfvo type="percent">
                <xm:f>0</xm:f>
              </x14:cfvo>
              <x14:cfvo type="num">
                <xm:f>-0.05</xm:f>
              </x14:cfvo>
              <x14:cfvo type="num">
                <xm:f>0.05</xm:f>
              </x14:cfvo>
              <x14:cfIcon iconSet="3Symbols" iconId="0"/>
              <x14:cfIcon iconSet="3Symbols" iconId="2"/>
              <x14:cfIcon iconSet="3Symbols" iconId="0"/>
            </x14:iconSet>
          </x14:cfRule>
          <xm:sqref>N18:N22</xm:sqref>
        </x14:conditionalFormatting>
        <x14:conditionalFormatting xmlns:xm="http://schemas.microsoft.com/office/excel/2006/main">
          <x14:cfRule type="iconSet" priority="9" id="{1E61551B-739F-4682-A8DE-07300A00AD04}">
            <x14:iconSet iconSet="3Symbols" custom="1">
              <x14:cfvo type="percent">
                <xm:f>0</xm:f>
              </x14:cfvo>
              <x14:cfvo type="num">
                <xm:f>-0.05</xm:f>
              </x14:cfvo>
              <x14:cfvo type="num">
                <xm:f>0.05</xm:f>
              </x14:cfvo>
              <x14:cfIcon iconSet="3Symbols" iconId="0"/>
              <x14:cfIcon iconSet="3Symbols" iconId="2"/>
              <x14:cfIcon iconSet="3Symbols" iconId="0"/>
            </x14:iconSet>
          </x14:cfRule>
          <xm:sqref>N28</xm:sqref>
        </x14:conditionalFormatting>
        <x14:conditionalFormatting xmlns:xm="http://schemas.microsoft.com/office/excel/2006/main">
          <x14:cfRule type="iconSet" priority="8" id="{94740F1E-2E31-45C3-8A0A-8B8AE5621943}">
            <x14:iconSet iconSet="3Symbols" custom="1">
              <x14:cfvo type="percent">
                <xm:f>0</xm:f>
              </x14:cfvo>
              <x14:cfvo type="num">
                <xm:f>-0.05</xm:f>
              </x14:cfvo>
              <x14:cfvo type="num">
                <xm:f>0.05</xm:f>
              </x14:cfvo>
              <x14:cfIcon iconSet="3Symbols" iconId="0"/>
              <x14:cfIcon iconSet="3Symbols" iconId="2"/>
              <x14:cfIcon iconSet="3Symbols" iconId="0"/>
            </x14:iconSet>
          </x14:cfRule>
          <xm:sqref>N25</xm:sqref>
        </x14:conditionalFormatting>
        <x14:conditionalFormatting xmlns:xm="http://schemas.microsoft.com/office/excel/2006/main">
          <x14:cfRule type="iconSet" priority="7" id="{BCB355B3-E8F9-4B8D-9CD8-DE637B8107F9}">
            <x14:iconSet iconSet="3Symbols" custom="1">
              <x14:cfvo type="percent">
                <xm:f>0</xm:f>
              </x14:cfvo>
              <x14:cfvo type="num">
                <xm:f>-0.05</xm:f>
              </x14:cfvo>
              <x14:cfvo type="num">
                <xm:f>0.05</xm:f>
              </x14:cfvo>
              <x14:cfIcon iconSet="3Symbols" iconId="0"/>
              <x14:cfIcon iconSet="3Symbols" iconId="2"/>
              <x14:cfIcon iconSet="3Symbols" iconId="0"/>
            </x14:iconSet>
          </x14:cfRule>
          <xm:sqref>N26</xm:sqref>
        </x14:conditionalFormatting>
        <x14:conditionalFormatting xmlns:xm="http://schemas.microsoft.com/office/excel/2006/main">
          <x14:cfRule type="iconSet" priority="6" id="{4AE32124-E17A-449A-A966-DCC08A2AF4EE}">
            <x14:iconSet iconSet="3Symbols" custom="1">
              <x14:cfvo type="percent">
                <xm:f>0</xm:f>
              </x14:cfvo>
              <x14:cfvo type="num">
                <xm:f>-0.05</xm:f>
              </x14:cfvo>
              <x14:cfvo type="num">
                <xm:f>0.05</xm:f>
              </x14:cfvo>
              <x14:cfIcon iconSet="3Symbols" iconId="0"/>
              <x14:cfIcon iconSet="3Symbols" iconId="2"/>
              <x14:cfIcon iconSet="3Symbols" iconId="0"/>
            </x14:iconSet>
          </x14:cfRule>
          <xm:sqref>N27</xm:sqref>
        </x14:conditionalFormatting>
        <x14:conditionalFormatting xmlns:xm="http://schemas.microsoft.com/office/excel/2006/main">
          <x14:cfRule type="iconSet" priority="5" id="{FD358FD7-6061-428A-9469-8204CD6B6D5C}">
            <x14:iconSet iconSet="3Symbols" custom="1">
              <x14:cfvo type="percent">
                <xm:f>0</xm:f>
              </x14:cfvo>
              <x14:cfvo type="num">
                <xm:f>-0.05</xm:f>
              </x14:cfvo>
              <x14:cfvo type="num">
                <xm:f>0.05</xm:f>
              </x14:cfvo>
              <x14:cfIcon iconSet="3Symbols" iconId="0"/>
              <x14:cfIcon iconSet="3Symbols" iconId="2"/>
              <x14:cfIcon iconSet="3Symbols" iconId="0"/>
            </x14:iconSet>
          </x14:cfRule>
          <xm:sqref>N30</xm:sqref>
        </x14:conditionalFormatting>
        <x14:conditionalFormatting xmlns:xm="http://schemas.microsoft.com/office/excel/2006/main">
          <x14:cfRule type="iconSet" priority="4" id="{49B13872-B826-45CE-9CD7-8FE06E167AD5}">
            <x14:iconSet iconSet="3Symbols" custom="1">
              <x14:cfvo type="percent">
                <xm:f>0</xm:f>
              </x14:cfvo>
              <x14:cfvo type="num">
                <xm:f>-0.05</xm:f>
              </x14:cfvo>
              <x14:cfvo type="num">
                <xm:f>0.05</xm:f>
              </x14:cfvo>
              <x14:cfIcon iconSet="3Symbols" iconId="0"/>
              <x14:cfIcon iconSet="3Symbols" iconId="2"/>
              <x14:cfIcon iconSet="3Symbols" iconId="0"/>
            </x14:iconSet>
          </x14:cfRule>
          <xm:sqref>N31</xm:sqref>
        </x14:conditionalFormatting>
        <x14:conditionalFormatting xmlns:xm="http://schemas.microsoft.com/office/excel/2006/main">
          <x14:cfRule type="iconSet" priority="3" id="{C9B4E94C-997A-409F-9AA0-9A182BFEE541}">
            <x14:iconSet iconSet="3Symbols" custom="1">
              <x14:cfvo type="percent">
                <xm:f>0</xm:f>
              </x14:cfvo>
              <x14:cfvo type="num">
                <xm:f>-0.05</xm:f>
              </x14:cfvo>
              <x14:cfvo type="num">
                <xm:f>0.05</xm:f>
              </x14:cfvo>
              <x14:cfIcon iconSet="3Symbols" iconId="0"/>
              <x14:cfIcon iconSet="3Symbols" iconId="2"/>
              <x14:cfIcon iconSet="3Symbols" iconId="0"/>
            </x14:iconSet>
          </x14:cfRule>
          <xm:sqref>N32</xm:sqref>
        </x14:conditionalFormatting>
        <x14:conditionalFormatting xmlns:xm="http://schemas.microsoft.com/office/excel/2006/main">
          <x14:cfRule type="iconSet" priority="2" id="{038EEE10-9FC4-474A-BB37-D9188C98413E}">
            <x14:iconSet iconSet="3Symbols" custom="1">
              <x14:cfvo type="percent">
                <xm:f>0</xm:f>
              </x14:cfvo>
              <x14:cfvo type="num">
                <xm:f>-0.05</xm:f>
              </x14:cfvo>
              <x14:cfvo type="num">
                <xm:f>0.05</xm:f>
              </x14:cfvo>
              <x14:cfIcon iconSet="3Symbols" iconId="0"/>
              <x14:cfIcon iconSet="3Symbols" iconId="2"/>
              <x14:cfIcon iconSet="3Symbols" iconId="0"/>
            </x14:iconSet>
          </x14:cfRule>
          <xm:sqref>M24</xm:sqref>
        </x14:conditionalFormatting>
        <x14:conditionalFormatting xmlns:xm="http://schemas.microsoft.com/office/excel/2006/main">
          <x14:cfRule type="iconSet" priority="1" id="{1879D450-FBC0-4EF2-80C9-209967F19A97}">
            <x14:iconSet iconSet="3Symbols" custom="1">
              <x14:cfvo type="percent">
                <xm:f>0</xm:f>
              </x14:cfvo>
              <x14:cfvo type="num">
                <xm:f>-0.05</xm:f>
              </x14:cfvo>
              <x14:cfvo type="num">
                <xm:f>0.05</xm:f>
              </x14:cfvo>
              <x14:cfIcon iconSet="3Symbols" iconId="0"/>
              <x14:cfIcon iconSet="3Symbols" iconId="2"/>
              <x14:cfIcon iconSet="3Symbols" iconId="0"/>
            </x14:iconSet>
          </x14:cfRule>
          <xm:sqref>M29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BC78B1C-A5C7-4E21-8252-9AFA2C006ADB}">
          <x14:formula1>
            <xm:f>'Budget Drivers'!$G$15:$G$16</xm:f>
          </x14:formula1>
          <xm:sqref>G6</xm:sqref>
        </x14:dataValidation>
        <x14:dataValidation type="list" allowBlank="1" showInputMessage="1" showErrorMessage="1" xr:uid="{DC4782E3-8723-48B9-94F3-1CFAB6613C07}">
          <x14:formula1>
            <xm:f>'Budget Drivers'!$G$11:$G$12</xm:f>
          </x14:formula1>
          <xm:sqref>E6</xm:sqref>
        </x14:dataValidation>
        <x14:dataValidation type="list" allowBlank="1" showInputMessage="1" showErrorMessage="1" xr:uid="{E9F87DD3-0954-48F0-ABCF-422345B7C2E9}">
          <x14:formula1>
            <xm:f>'Budget Drivers'!$H$11:$H$21</xm:f>
          </x14:formula1>
          <xm:sqref>L6 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1DF-1334-40ED-B59F-B04C14EF13AC}">
  <sheetPr>
    <tabColor rgb="FF002060"/>
  </sheetPr>
  <dimension ref="A1:Z968"/>
  <sheetViews>
    <sheetView showGridLines="0" zoomScale="110" zoomScaleNormal="110" workbookViewId="0"/>
  </sheetViews>
  <sheetFormatPr baseColWidth="10" defaultColWidth="12.1640625" defaultRowHeight="15" outlineLevelRow="1"/>
  <cols>
    <col min="1" max="1" width="3.5" style="821" customWidth="1"/>
    <col min="2" max="2" width="3.33203125" style="821" customWidth="1"/>
    <col min="3" max="3" width="23" style="822" customWidth="1"/>
    <col min="4" max="4" width="1.83203125" style="822" customWidth="1"/>
    <col min="5" max="5" width="11.6640625" style="821" customWidth="1"/>
    <col min="6" max="6" width="14.6640625" style="821" customWidth="1"/>
    <col min="7" max="7" width="1.83203125" style="821" customWidth="1"/>
    <col min="8" max="8" width="11.1640625" style="821" bestFit="1" customWidth="1"/>
    <col min="9" max="9" width="8" style="821" customWidth="1"/>
    <col min="10" max="10" width="3.33203125" style="821" customWidth="1"/>
    <col min="11" max="11" width="5.1640625" style="821" customWidth="1"/>
    <col min="12" max="16384" width="12.1640625" style="821"/>
  </cols>
  <sheetData>
    <row r="1" spans="1:26" s="598" customFormat="1" ht="32" customHeight="1">
      <c r="A1" s="594"/>
      <c r="B1" s="595" t="s">
        <v>398</v>
      </c>
      <c r="C1" s="595"/>
      <c r="D1" s="596"/>
      <c r="E1" s="596"/>
      <c r="F1" s="596"/>
      <c r="G1" s="596"/>
      <c r="H1" s="596"/>
      <c r="I1" s="594"/>
      <c r="J1" s="594"/>
      <c r="K1" s="594"/>
      <c r="L1" s="594"/>
      <c r="M1" s="594"/>
      <c r="N1" s="594"/>
      <c r="O1" s="594"/>
      <c r="P1" s="594"/>
      <c r="Q1" s="594"/>
      <c r="R1" s="594"/>
      <c r="S1" s="594"/>
      <c r="T1" s="594"/>
      <c r="U1" s="594"/>
      <c r="V1" s="594"/>
      <c r="W1" s="594"/>
      <c r="X1" s="594"/>
      <c r="Y1" s="594"/>
      <c r="Z1" s="597"/>
    </row>
    <row r="2" spans="1:26" ht="15" customHeight="1">
      <c r="A2" s="977"/>
      <c r="B2" s="977"/>
      <c r="C2" s="978"/>
      <c r="D2" s="978"/>
      <c r="E2" s="977"/>
      <c r="F2" s="977"/>
      <c r="G2" s="977"/>
      <c r="H2" s="977"/>
      <c r="I2" s="979"/>
      <c r="J2" s="979"/>
      <c r="K2" s="979"/>
      <c r="L2" s="979"/>
      <c r="M2" s="979"/>
      <c r="N2" s="979"/>
      <c r="O2" s="979"/>
      <c r="P2" s="979"/>
      <c r="Q2" s="979"/>
      <c r="R2" s="979"/>
      <c r="S2" s="979"/>
      <c r="T2" s="979"/>
      <c r="U2" s="979"/>
      <c r="V2" s="979"/>
      <c r="W2" s="979"/>
      <c r="X2" s="979"/>
    </row>
    <row r="3" spans="1:26">
      <c r="A3" s="977"/>
      <c r="B3" s="979"/>
      <c r="C3" s="980" t="s">
        <v>138</v>
      </c>
      <c r="D3" s="980"/>
      <c r="E3" s="981" t="s">
        <v>246</v>
      </c>
      <c r="F3" s="981"/>
      <c r="G3" s="980"/>
      <c r="H3" s="981" t="s">
        <v>249</v>
      </c>
      <c r="I3" s="981"/>
      <c r="J3" s="979"/>
      <c r="K3" s="979"/>
      <c r="L3" s="979"/>
      <c r="M3" s="979"/>
      <c r="N3" s="979"/>
      <c r="O3" s="979"/>
      <c r="P3" s="979"/>
      <c r="Q3" s="979"/>
      <c r="R3" s="979"/>
      <c r="S3" s="979"/>
      <c r="T3" s="979"/>
      <c r="U3" s="979"/>
      <c r="V3" s="979"/>
      <c r="W3" s="979"/>
      <c r="X3" s="979"/>
    </row>
    <row r="4" spans="1:26" ht="8" customHeight="1">
      <c r="A4" s="977"/>
      <c r="B4" s="977"/>
      <c r="C4" s="978"/>
      <c r="D4" s="982"/>
      <c r="E4" s="983"/>
      <c r="F4" s="979"/>
      <c r="G4" s="983"/>
      <c r="H4" s="977"/>
      <c r="I4" s="979"/>
      <c r="J4" s="979"/>
      <c r="K4" s="979"/>
      <c r="L4" s="979"/>
      <c r="M4" s="979"/>
      <c r="N4" s="979"/>
      <c r="O4" s="979"/>
      <c r="P4" s="979"/>
      <c r="Q4" s="979"/>
      <c r="R4" s="979"/>
      <c r="S4" s="979"/>
      <c r="T4" s="979"/>
      <c r="U4" s="979"/>
      <c r="V4" s="979"/>
      <c r="W4" s="979"/>
      <c r="X4" s="979"/>
    </row>
    <row r="5" spans="1:26" ht="16" thickBot="1">
      <c r="A5" s="977"/>
      <c r="B5" s="979"/>
      <c r="C5" s="984" t="s">
        <v>250</v>
      </c>
      <c r="D5" s="985"/>
      <c r="E5" s="986">
        <v>2023</v>
      </c>
      <c r="F5" s="987"/>
      <c r="G5" s="988"/>
      <c r="H5" s="986" t="s">
        <v>29</v>
      </c>
      <c r="I5" s="987"/>
      <c r="J5" s="979"/>
      <c r="K5" s="979"/>
      <c r="L5" s="979"/>
      <c r="M5" s="979"/>
      <c r="N5" s="979"/>
      <c r="O5" s="979"/>
      <c r="P5" s="979"/>
      <c r="Q5" s="979"/>
      <c r="R5" s="979"/>
      <c r="S5" s="979"/>
      <c r="T5" s="979"/>
      <c r="U5" s="979"/>
      <c r="V5" s="979"/>
      <c r="W5" s="979"/>
      <c r="X5" s="979"/>
    </row>
    <row r="6" spans="1:26" ht="8" customHeight="1" thickTop="1">
      <c r="A6" s="977"/>
      <c r="B6" s="989"/>
      <c r="C6" s="990"/>
      <c r="D6" s="982"/>
      <c r="E6" s="982"/>
      <c r="F6" s="983"/>
      <c r="G6" s="977"/>
      <c r="H6" s="977"/>
      <c r="I6" s="979"/>
      <c r="J6" s="979"/>
      <c r="K6" s="979"/>
      <c r="L6" s="979"/>
      <c r="M6" s="979"/>
      <c r="N6" s="979"/>
      <c r="O6" s="979"/>
      <c r="P6" s="979"/>
      <c r="Q6" s="979"/>
      <c r="R6" s="979"/>
      <c r="S6" s="979"/>
      <c r="T6" s="979"/>
      <c r="U6" s="979"/>
      <c r="V6" s="979"/>
      <c r="W6" s="979"/>
      <c r="X6" s="979"/>
    </row>
    <row r="7" spans="1:26" ht="16" thickBot="1">
      <c r="A7" s="977"/>
      <c r="B7" s="979"/>
      <c r="C7" s="990"/>
      <c r="D7" s="982"/>
      <c r="E7" s="982"/>
      <c r="F7" s="983"/>
      <c r="G7" s="977"/>
      <c r="H7" s="977"/>
      <c r="I7" s="979"/>
      <c r="J7" s="979"/>
      <c r="K7" s="979"/>
      <c r="L7" s="979"/>
      <c r="M7" s="979"/>
      <c r="N7" s="979"/>
      <c r="O7" s="979"/>
      <c r="P7" s="979"/>
      <c r="Q7" s="979"/>
      <c r="R7" s="979"/>
      <c r="S7" s="979"/>
      <c r="T7" s="979"/>
      <c r="U7" s="979"/>
      <c r="V7" s="979"/>
      <c r="W7" s="979"/>
      <c r="X7" s="979"/>
    </row>
    <row r="8" spans="1:26" s="995" customFormat="1">
      <c r="A8" s="991"/>
      <c r="B8" s="992"/>
      <c r="C8" s="72"/>
      <c r="D8" s="72"/>
      <c r="E8" s="539"/>
      <c r="F8" s="539"/>
      <c r="G8" s="73"/>
      <c r="H8" s="539"/>
      <c r="I8" s="539"/>
      <c r="J8" s="993"/>
      <c r="K8" s="994"/>
      <c r="L8" s="994"/>
      <c r="M8" s="994"/>
      <c r="N8" s="994"/>
      <c r="O8" s="994"/>
      <c r="P8" s="994"/>
      <c r="Q8" s="994"/>
      <c r="R8" s="994"/>
      <c r="S8" s="994"/>
      <c r="T8" s="994"/>
      <c r="U8" s="994"/>
      <c r="V8" s="994"/>
      <c r="W8" s="994"/>
      <c r="X8" s="994"/>
    </row>
    <row r="9" spans="1:26" s="995" customFormat="1" ht="11.25" customHeight="1">
      <c r="A9" s="991"/>
      <c r="B9" s="996"/>
      <c r="C9" s="111"/>
      <c r="D9" s="111"/>
      <c r="E9" s="112"/>
      <c r="F9" s="112"/>
      <c r="G9" s="113"/>
      <c r="H9" s="112"/>
      <c r="I9" s="112"/>
      <c r="J9" s="997"/>
      <c r="K9" s="994"/>
      <c r="L9" s="994"/>
      <c r="M9" s="994"/>
      <c r="N9" s="994"/>
      <c r="O9" s="994"/>
      <c r="P9" s="994"/>
      <c r="Q9" s="994"/>
      <c r="R9" s="994"/>
      <c r="S9" s="994"/>
      <c r="T9" s="994"/>
      <c r="U9" s="994"/>
      <c r="V9" s="994"/>
      <c r="W9" s="994"/>
      <c r="X9" s="994"/>
    </row>
    <row r="10" spans="1:26" ht="16">
      <c r="A10" s="998"/>
      <c r="B10" s="999"/>
      <c r="C10" s="535" t="s">
        <v>265</v>
      </c>
      <c r="D10" s="216"/>
      <c r="E10" s="211" t="str">
        <f>'Department Variances'!$I$6</f>
        <v>Budget</v>
      </c>
      <c r="F10" s="239" t="str">
        <f>$C$5</f>
        <v>Working Budget</v>
      </c>
      <c r="G10" s="474"/>
      <c r="H10" s="537"/>
      <c r="I10" s="538"/>
      <c r="J10" s="1000"/>
      <c r="K10" s="979"/>
      <c r="L10" s="979"/>
      <c r="M10" s="979"/>
      <c r="N10" s="979"/>
      <c r="O10" s="979"/>
      <c r="P10" s="979"/>
      <c r="Q10" s="979"/>
      <c r="R10" s="979"/>
      <c r="S10" s="979"/>
      <c r="T10" s="979"/>
      <c r="U10" s="979"/>
      <c r="V10" s="979"/>
      <c r="W10" s="979"/>
      <c r="X10" s="979"/>
    </row>
    <row r="11" spans="1:26">
      <c r="A11" s="998"/>
      <c r="B11" s="999"/>
      <c r="C11" s="536"/>
      <c r="D11" s="217"/>
      <c r="E11" s="214">
        <f>E5</f>
        <v>2023</v>
      </c>
      <c r="F11" s="214">
        <f>E5</f>
        <v>2023</v>
      </c>
      <c r="G11" s="215"/>
      <c r="H11" s="215" t="s">
        <v>151</v>
      </c>
      <c r="I11" s="218" t="s">
        <v>152</v>
      </c>
      <c r="J11" s="1000"/>
      <c r="K11" s="979"/>
      <c r="L11" s="979"/>
      <c r="M11" s="979"/>
      <c r="N11" s="979"/>
      <c r="O11" s="979"/>
      <c r="P11" s="979"/>
      <c r="Q11" s="979"/>
      <c r="R11" s="979"/>
      <c r="S11" s="979"/>
      <c r="T11" s="979"/>
      <c r="U11" s="979"/>
      <c r="V11" s="979"/>
      <c r="W11" s="979"/>
      <c r="X11" s="979"/>
    </row>
    <row r="12" spans="1:26" ht="11.25" customHeight="1">
      <c r="A12" s="998"/>
      <c r="B12" s="999"/>
      <c r="C12" s="114"/>
      <c r="D12" s="115"/>
      <c r="E12" s="116"/>
      <c r="F12" s="116"/>
      <c r="G12" s="117"/>
      <c r="H12" s="118"/>
      <c r="I12" s="119"/>
      <c r="J12" s="1000"/>
      <c r="K12" s="979"/>
      <c r="L12" s="979"/>
      <c r="M12" s="979"/>
      <c r="N12" s="979"/>
      <c r="O12" s="979"/>
      <c r="P12" s="979"/>
      <c r="Q12" s="979"/>
      <c r="R12" s="979"/>
      <c r="S12" s="979"/>
      <c r="T12" s="979"/>
      <c r="U12" s="979"/>
      <c r="V12" s="979"/>
      <c r="W12" s="979"/>
      <c r="X12" s="979"/>
    </row>
    <row r="13" spans="1:26" ht="17.25" customHeight="1">
      <c r="A13" s="977"/>
      <c r="B13" s="1001"/>
      <c r="C13" s="1002" t="s">
        <v>247</v>
      </c>
      <c r="D13" s="76" t="str">
        <f t="shared" ref="D13:D22" si="0">$H$5</f>
        <v>Sales</v>
      </c>
      <c r="E13" s="74">
        <f>'OpEx Plan'!AI15</f>
        <v>1528613.82</v>
      </c>
      <c r="F13" s="74">
        <f>SUM(F14:F17)</f>
        <v>1950381.92982</v>
      </c>
      <c r="G13" s="75"/>
      <c r="H13" s="75">
        <f t="shared" ref="H13:H21" si="1">F13-E13</f>
        <v>421768.1098199999</v>
      </c>
      <c r="I13" s="1003">
        <f t="shared" ref="I13:I21" si="2">IFERROR(H13/F13,0)</f>
        <v>0.21624898353058711</v>
      </c>
      <c r="J13" s="1004"/>
      <c r="K13" s="977"/>
      <c r="L13" s="979"/>
      <c r="M13" s="979"/>
      <c r="N13" s="979"/>
      <c r="O13" s="979"/>
      <c r="P13" s="979"/>
      <c r="Q13" s="979"/>
      <c r="R13" s="979"/>
      <c r="S13" s="979"/>
      <c r="T13" s="979"/>
      <c r="U13" s="979"/>
      <c r="V13" s="979"/>
      <c r="W13" s="979"/>
      <c r="X13" s="979"/>
    </row>
    <row r="14" spans="1:26" s="1009" customFormat="1" outlineLevel="1">
      <c r="A14" s="1005"/>
      <c r="B14" s="1006"/>
      <c r="C14" s="196" t="s">
        <v>139</v>
      </c>
      <c r="D14" s="77" t="str">
        <f t="shared" si="0"/>
        <v>Sales</v>
      </c>
      <c r="E14" s="69">
        <f>'OpEx Plan'!AI15</f>
        <v>1528613.82</v>
      </c>
      <c r="F14" s="69">
        <f>'OpEx Plan'!AH15</f>
        <v>1765844.22</v>
      </c>
      <c r="G14" s="101"/>
      <c r="H14" s="101">
        <f t="shared" si="1"/>
        <v>237230.39999999991</v>
      </c>
      <c r="I14" s="102">
        <f t="shared" si="2"/>
        <v>0.13434390039230068</v>
      </c>
      <c r="J14" s="1007"/>
      <c r="K14" s="1005"/>
      <c r="L14" s="1008"/>
      <c r="M14" s="1008"/>
      <c r="N14" s="1008"/>
      <c r="O14" s="1008"/>
      <c r="P14" s="1008"/>
      <c r="Q14" s="1008"/>
      <c r="R14" s="1008"/>
      <c r="S14" s="1008"/>
      <c r="T14" s="1008"/>
      <c r="U14" s="1008"/>
      <c r="V14" s="1008"/>
      <c r="W14" s="1008"/>
      <c r="X14" s="1008"/>
    </row>
    <row r="15" spans="1:26" s="1009" customFormat="1" ht="15" customHeight="1" outlineLevel="1">
      <c r="A15" s="1005"/>
      <c r="B15" s="1006"/>
      <c r="C15" s="196" t="s">
        <v>140</v>
      </c>
      <c r="D15" s="77" t="str">
        <f t="shared" si="0"/>
        <v>Sales</v>
      </c>
      <c r="E15" s="69">
        <f>'OpEx Plan'!AI16</f>
        <v>73907.16</v>
      </c>
      <c r="F15" s="69">
        <f>'OpEx Plan'!AH16</f>
        <v>79218.883619999979</v>
      </c>
      <c r="G15" s="101"/>
      <c r="H15" s="101">
        <f>F15-E15</f>
        <v>5311.7236199999752</v>
      </c>
      <c r="I15" s="102">
        <f t="shared" si="2"/>
        <v>6.7051230429848577E-2</v>
      </c>
      <c r="J15" s="1007"/>
      <c r="K15" s="1005"/>
      <c r="L15" s="1008"/>
      <c r="M15" s="1008"/>
      <c r="N15" s="1008"/>
      <c r="O15" s="1008"/>
      <c r="P15" s="1008"/>
      <c r="Q15" s="1008"/>
      <c r="R15" s="1008"/>
      <c r="S15" s="1008"/>
      <c r="T15" s="1008"/>
      <c r="U15" s="1008"/>
      <c r="V15" s="1008"/>
      <c r="W15" s="1008"/>
      <c r="X15" s="1008"/>
    </row>
    <row r="16" spans="1:26" s="1009" customFormat="1" outlineLevel="1">
      <c r="A16" s="1005"/>
      <c r="B16" s="1006"/>
      <c r="C16" s="196" t="s">
        <v>141</v>
      </c>
      <c r="D16" s="77" t="str">
        <f t="shared" si="0"/>
        <v>Sales</v>
      </c>
      <c r="E16" s="69">
        <f>'OpEx Plan'!AI17</f>
        <v>98654</v>
      </c>
      <c r="F16" s="69">
        <f>'OpEx Plan'!AH17</f>
        <v>105318.82620000001</v>
      </c>
      <c r="G16" s="103"/>
      <c r="H16" s="101">
        <f t="shared" si="1"/>
        <v>6664.8262000000104</v>
      </c>
      <c r="I16" s="102">
        <f t="shared" si="2"/>
        <v>6.3282382081846722E-2</v>
      </c>
      <c r="J16" s="1010"/>
      <c r="K16" s="1008"/>
      <c r="L16" s="1008"/>
      <c r="M16" s="1008"/>
      <c r="N16" s="1008"/>
      <c r="O16" s="1008"/>
      <c r="P16" s="1008"/>
      <c r="Q16" s="1008"/>
      <c r="R16" s="1008"/>
      <c r="S16" s="1008"/>
      <c r="T16" s="1008"/>
      <c r="U16" s="1008"/>
      <c r="V16" s="1008"/>
      <c r="W16" s="1008"/>
      <c r="X16" s="1008"/>
    </row>
    <row r="17" spans="1:24" s="1009" customFormat="1" outlineLevel="1">
      <c r="A17" s="1005"/>
      <c r="B17" s="1006"/>
      <c r="C17" s="197" t="s">
        <v>142</v>
      </c>
      <c r="D17" s="78" t="str">
        <f t="shared" si="0"/>
        <v>Sales</v>
      </c>
      <c r="E17" s="70">
        <v>0</v>
      </c>
      <c r="F17" s="70">
        <v>0</v>
      </c>
      <c r="G17" s="103"/>
      <c r="H17" s="101">
        <f t="shared" si="1"/>
        <v>0</v>
      </c>
      <c r="I17" s="102">
        <f t="shared" si="2"/>
        <v>0</v>
      </c>
      <c r="J17" s="1010"/>
      <c r="K17" s="1008"/>
      <c r="L17" s="1008"/>
      <c r="M17" s="1008"/>
      <c r="N17" s="1008"/>
      <c r="O17" s="1008"/>
      <c r="P17" s="1008"/>
      <c r="Q17" s="1008"/>
      <c r="R17" s="1008"/>
      <c r="S17" s="1008"/>
      <c r="T17" s="1008"/>
      <c r="U17" s="1008"/>
      <c r="V17" s="1008"/>
      <c r="W17" s="1008"/>
      <c r="X17" s="1008"/>
    </row>
    <row r="18" spans="1:24">
      <c r="A18" s="977"/>
      <c r="B18" s="1001"/>
      <c r="C18" s="1011" t="s">
        <v>143</v>
      </c>
      <c r="D18" s="79" t="str">
        <f t="shared" si="0"/>
        <v>Sales</v>
      </c>
      <c r="E18" s="68">
        <f>'OpEx Plan'!AI18</f>
        <v>996900</v>
      </c>
      <c r="F18" s="68">
        <f>'OpEx Plan'!AH18</f>
        <v>996900</v>
      </c>
      <c r="G18" s="71"/>
      <c r="H18" s="68">
        <f t="shared" si="1"/>
        <v>0</v>
      </c>
      <c r="I18" s="1012">
        <f t="shared" si="2"/>
        <v>0</v>
      </c>
      <c r="J18" s="1000"/>
      <c r="K18" s="979"/>
      <c r="L18" s="979"/>
      <c r="M18" s="979"/>
      <c r="N18" s="979"/>
      <c r="O18" s="979"/>
      <c r="P18" s="979"/>
      <c r="Q18" s="979"/>
      <c r="R18" s="979"/>
      <c r="S18" s="979"/>
      <c r="T18" s="979"/>
      <c r="U18" s="979"/>
      <c r="V18" s="979"/>
      <c r="W18" s="979"/>
      <c r="X18" s="979"/>
    </row>
    <row r="19" spans="1:24" ht="15" customHeight="1">
      <c r="A19" s="977"/>
      <c r="B19" s="1001"/>
      <c r="C19" s="1011" t="s">
        <v>144</v>
      </c>
      <c r="D19" s="79" t="str">
        <f t="shared" si="0"/>
        <v>Sales</v>
      </c>
      <c r="E19" s="68">
        <f>'OpEx Plan'!AI19</f>
        <v>365800</v>
      </c>
      <c r="F19" s="68">
        <f>'OpEx Plan'!AH19</f>
        <v>609000</v>
      </c>
      <c r="G19" s="71"/>
      <c r="H19" s="68">
        <f t="shared" si="1"/>
        <v>243200</v>
      </c>
      <c r="I19" s="1012">
        <f t="shared" si="2"/>
        <v>0.39934318555008208</v>
      </c>
      <c r="J19" s="1000"/>
      <c r="K19" s="979"/>
      <c r="L19" s="979"/>
      <c r="M19" s="979"/>
      <c r="N19" s="979"/>
      <c r="O19" s="979"/>
      <c r="P19" s="979"/>
      <c r="Q19" s="979"/>
      <c r="R19" s="979"/>
      <c r="S19" s="979"/>
      <c r="T19" s="979"/>
      <c r="U19" s="979"/>
      <c r="V19" s="979"/>
      <c r="W19" s="979"/>
      <c r="X19" s="979"/>
    </row>
    <row r="20" spans="1:24">
      <c r="A20" s="977"/>
      <c r="B20" s="1001"/>
      <c r="C20" s="1011" t="s">
        <v>145</v>
      </c>
      <c r="D20" s="79" t="str">
        <f t="shared" si="0"/>
        <v>Sales</v>
      </c>
      <c r="E20" s="68">
        <f>'OpEx Plan'!AI20</f>
        <v>3180</v>
      </c>
      <c r="F20" s="68">
        <f>'OpEx Plan'!AH20</f>
        <v>2400</v>
      </c>
      <c r="G20" s="71"/>
      <c r="H20" s="68">
        <f t="shared" si="1"/>
        <v>-780</v>
      </c>
      <c r="I20" s="1012">
        <f t="shared" si="2"/>
        <v>-0.32500000000000001</v>
      </c>
      <c r="J20" s="1000"/>
      <c r="K20" s="979"/>
      <c r="L20" s="979"/>
      <c r="M20" s="979"/>
      <c r="N20" s="979"/>
      <c r="O20" s="979"/>
      <c r="P20" s="979"/>
      <c r="Q20" s="979"/>
      <c r="R20" s="979"/>
      <c r="S20" s="979"/>
      <c r="T20" s="979"/>
      <c r="U20" s="979"/>
      <c r="V20" s="979"/>
      <c r="W20" s="979"/>
      <c r="X20" s="979"/>
    </row>
    <row r="21" spans="1:24">
      <c r="A21" s="977"/>
      <c r="B21" s="1001"/>
      <c r="C21" s="1011" t="s">
        <v>146</v>
      </c>
      <c r="D21" s="79" t="str">
        <f t="shared" si="0"/>
        <v>Sales</v>
      </c>
      <c r="E21" s="68">
        <f>'OpEx Plan'!AI21</f>
        <v>0</v>
      </c>
      <c r="F21" s="68">
        <f>'OpEx Plan'!AH21</f>
        <v>10500</v>
      </c>
      <c r="G21" s="71"/>
      <c r="H21" s="68">
        <f t="shared" si="1"/>
        <v>10500</v>
      </c>
      <c r="I21" s="1012">
        <f t="shared" si="2"/>
        <v>1</v>
      </c>
      <c r="J21" s="1000"/>
      <c r="K21" s="979"/>
      <c r="L21" s="979"/>
      <c r="M21" s="979"/>
      <c r="N21" s="979"/>
      <c r="O21" s="979"/>
      <c r="P21" s="979"/>
      <c r="Q21" s="979"/>
      <c r="R21" s="979"/>
      <c r="S21" s="979"/>
      <c r="T21" s="979"/>
      <c r="U21" s="979"/>
      <c r="V21" s="979"/>
      <c r="W21" s="979"/>
      <c r="X21" s="979"/>
    </row>
    <row r="22" spans="1:24" s="1015" customFormat="1">
      <c r="A22" s="977"/>
      <c r="B22" s="1001"/>
      <c r="C22" s="120" t="s">
        <v>27</v>
      </c>
      <c r="D22" s="123" t="str">
        <f t="shared" si="0"/>
        <v>Sales</v>
      </c>
      <c r="E22" s="121">
        <v>9772137.0973000005</v>
      </c>
      <c r="F22" s="121">
        <v>9772137.1745999996</v>
      </c>
      <c r="G22" s="121"/>
      <c r="H22" s="121">
        <f>F22-E22</f>
        <v>7.7299999073147774E-2</v>
      </c>
      <c r="I22" s="122">
        <f>IFERROR(H22/F22,0)</f>
        <v>7.9102449844920308E-9</v>
      </c>
      <c r="J22" s="1013"/>
      <c r="K22" s="1014"/>
      <c r="L22" s="1014"/>
      <c r="M22" s="1014"/>
      <c r="N22" s="1014"/>
      <c r="O22" s="1014"/>
      <c r="P22" s="1014"/>
      <c r="Q22" s="1014"/>
      <c r="R22" s="1014"/>
      <c r="S22" s="1014"/>
      <c r="T22" s="1014"/>
      <c r="U22" s="1014"/>
      <c r="V22" s="1014"/>
      <c r="W22" s="1014"/>
      <c r="X22" s="1014"/>
    </row>
    <row r="23" spans="1:24" ht="11.25" customHeight="1">
      <c r="A23" s="979"/>
      <c r="B23" s="1016"/>
      <c r="C23" s="1017"/>
      <c r="D23" s="108"/>
      <c r="E23" s="1018"/>
      <c r="F23" s="1018"/>
      <c r="G23" s="107"/>
      <c r="H23" s="1018"/>
      <c r="I23" s="1019"/>
      <c r="J23" s="1000"/>
      <c r="K23" s="979"/>
      <c r="L23" s="979"/>
      <c r="M23" s="979"/>
      <c r="N23" s="979"/>
      <c r="O23" s="979"/>
      <c r="P23" s="979"/>
      <c r="Q23" s="979"/>
      <c r="R23" s="979"/>
      <c r="S23" s="979"/>
      <c r="T23" s="979"/>
      <c r="U23" s="979"/>
      <c r="V23" s="979"/>
      <c r="W23" s="979"/>
      <c r="X23" s="979"/>
    </row>
    <row r="24" spans="1:24">
      <c r="A24" s="979"/>
      <c r="B24" s="1016"/>
      <c r="C24" s="200" t="s">
        <v>248</v>
      </c>
      <c r="D24" s="203" t="str">
        <f>$H$5</f>
        <v>Sales</v>
      </c>
      <c r="E24" s="201"/>
      <c r="F24" s="201"/>
      <c r="G24" s="201"/>
      <c r="H24" s="201"/>
      <c r="I24" s="202"/>
      <c r="J24" s="1000"/>
      <c r="K24" s="979"/>
      <c r="L24" s="979"/>
      <c r="M24" s="979"/>
      <c r="N24" s="979"/>
      <c r="O24" s="979"/>
      <c r="P24" s="979"/>
      <c r="Q24" s="979"/>
      <c r="R24" s="979"/>
      <c r="S24" s="979"/>
      <c r="T24" s="979"/>
      <c r="U24" s="979"/>
      <c r="V24" s="979"/>
      <c r="W24" s="979"/>
      <c r="X24" s="979"/>
    </row>
    <row r="25" spans="1:24">
      <c r="A25" s="979"/>
      <c r="B25" s="1016"/>
      <c r="C25" s="1020" t="s">
        <v>147</v>
      </c>
      <c r="D25" s="204" t="str">
        <f>$H$5</f>
        <v>Sales</v>
      </c>
      <c r="E25" s="198">
        <v>1528613.82</v>
      </c>
      <c r="F25" s="198">
        <f>SUM('1. Headcount'!$AL$17:$AL$26)</f>
        <v>1765844.2199999997</v>
      </c>
      <c r="G25" s="198"/>
      <c r="H25" s="198">
        <f>F25-E25</f>
        <v>237230.39999999967</v>
      </c>
      <c r="I25" s="1021">
        <f>IFERROR(H25/F25,0)</f>
        <v>0.13434390039230057</v>
      </c>
      <c r="J25" s="1000"/>
      <c r="K25" s="979"/>
      <c r="L25" s="979"/>
      <c r="M25" s="979"/>
      <c r="N25" s="979"/>
      <c r="O25" s="979"/>
      <c r="P25" s="979"/>
      <c r="Q25" s="979"/>
      <c r="R25" s="979"/>
      <c r="S25" s="979"/>
      <c r="T25" s="979"/>
      <c r="U25" s="979"/>
      <c r="V25" s="979"/>
      <c r="W25" s="979"/>
      <c r="X25" s="979"/>
    </row>
    <row r="26" spans="1:24" ht="15" customHeight="1">
      <c r="A26" s="979"/>
      <c r="B26" s="1016"/>
      <c r="C26" s="1020" t="s">
        <v>185</v>
      </c>
      <c r="D26" s="204" t="str">
        <f>$H$5</f>
        <v>Sales</v>
      </c>
      <c r="E26" s="198">
        <v>73406.16</v>
      </c>
      <c r="F26" s="198">
        <f>SUM('1. Headcount'!$AY$17:$AY$26)</f>
        <v>78346.543619999997</v>
      </c>
      <c r="G26" s="198"/>
      <c r="H26" s="198">
        <f>F26-E26</f>
        <v>4940.3836199999932</v>
      </c>
      <c r="I26" s="1021">
        <f>IFERROR(H26/F26,0)</f>
        <v>6.3058092823623069E-2</v>
      </c>
      <c r="J26" s="1000"/>
      <c r="K26" s="979"/>
      <c r="L26" s="979"/>
      <c r="M26" s="979"/>
      <c r="N26" s="979"/>
      <c r="O26" s="979"/>
      <c r="P26" s="979"/>
      <c r="Q26" s="979"/>
      <c r="R26" s="979"/>
      <c r="S26" s="979"/>
      <c r="T26" s="979"/>
      <c r="U26" s="979"/>
      <c r="V26" s="979"/>
      <c r="W26" s="979"/>
      <c r="X26" s="979"/>
    </row>
    <row r="27" spans="1:24">
      <c r="A27" s="979"/>
      <c r="B27" s="1016"/>
      <c r="C27" s="1020" t="s">
        <v>186</v>
      </c>
      <c r="D27" s="204" t="str">
        <f>$H$5</f>
        <v>Sales</v>
      </c>
      <c r="E27" s="198">
        <v>501</v>
      </c>
      <c r="F27" s="198">
        <f>SUM('1. Headcount'!$BL$17:$BL$26)</f>
        <v>872.34</v>
      </c>
      <c r="G27" s="198"/>
      <c r="H27" s="198">
        <f>F27-E27</f>
        <v>371.34000000000003</v>
      </c>
      <c r="I27" s="1021">
        <f>IFERROR(H27/F27,0)</f>
        <v>0.42568264667446182</v>
      </c>
      <c r="J27" s="1000"/>
      <c r="K27" s="979"/>
      <c r="L27" s="979"/>
      <c r="M27" s="979"/>
      <c r="N27" s="979"/>
      <c r="O27" s="979"/>
      <c r="P27" s="979"/>
      <c r="Q27" s="979"/>
      <c r="R27" s="979"/>
      <c r="S27" s="979"/>
      <c r="T27" s="979"/>
      <c r="U27" s="979"/>
      <c r="V27" s="979"/>
      <c r="W27" s="979"/>
      <c r="X27" s="979"/>
    </row>
    <row r="28" spans="1:24">
      <c r="A28" s="979"/>
      <c r="B28" s="1016"/>
      <c r="C28" s="1020" t="s">
        <v>148</v>
      </c>
      <c r="D28" s="204" t="str">
        <f>$H$5</f>
        <v>Sales</v>
      </c>
      <c r="E28" s="198">
        <v>98654</v>
      </c>
      <c r="F28" s="198">
        <f>SUM('1. Headcount'!$BY$17:$BY$26)</f>
        <v>105318.8262</v>
      </c>
      <c r="G28" s="198"/>
      <c r="H28" s="198">
        <f>F28-E28</f>
        <v>6664.8261999999959</v>
      </c>
      <c r="I28" s="1021">
        <f>IFERROR(H28/F28,0)</f>
        <v>6.3282382081846597E-2</v>
      </c>
      <c r="J28" s="1000"/>
      <c r="K28" s="979"/>
      <c r="L28" s="979"/>
      <c r="M28" s="979"/>
      <c r="N28" s="979"/>
      <c r="O28" s="979"/>
      <c r="P28" s="979"/>
      <c r="Q28" s="979"/>
      <c r="R28" s="979"/>
      <c r="S28" s="979"/>
      <c r="T28" s="979"/>
      <c r="U28" s="979"/>
      <c r="V28" s="979"/>
      <c r="W28" s="979"/>
      <c r="X28" s="979"/>
    </row>
    <row r="29" spans="1:24" ht="10.5" customHeight="1">
      <c r="A29" s="979"/>
      <c r="B29" s="1016"/>
      <c r="C29" s="1022"/>
      <c r="D29" s="205"/>
      <c r="E29" s="199"/>
      <c r="F29" s="199"/>
      <c r="G29" s="199"/>
      <c r="H29" s="199"/>
      <c r="I29" s="1023"/>
      <c r="J29" s="1000"/>
      <c r="K29" s="979"/>
      <c r="L29" s="979"/>
      <c r="M29" s="979"/>
      <c r="N29" s="979"/>
      <c r="O29" s="979"/>
      <c r="P29" s="979"/>
      <c r="Q29" s="979"/>
      <c r="R29" s="979"/>
      <c r="S29" s="979"/>
      <c r="T29" s="979"/>
      <c r="U29" s="979"/>
      <c r="V29" s="979"/>
      <c r="W29" s="979"/>
      <c r="X29" s="979"/>
    </row>
    <row r="30" spans="1:24" ht="10.5" customHeight="1">
      <c r="A30" s="979"/>
      <c r="B30" s="1016"/>
      <c r="C30" s="1024"/>
      <c r="D30" s="110"/>
      <c r="E30" s="109"/>
      <c r="F30" s="109"/>
      <c r="G30" s="107"/>
      <c r="H30" s="109"/>
      <c r="I30" s="1025"/>
      <c r="J30" s="1000"/>
      <c r="K30" s="979"/>
      <c r="L30" s="979"/>
      <c r="M30" s="979"/>
      <c r="N30" s="979"/>
      <c r="O30" s="979"/>
      <c r="P30" s="979"/>
      <c r="Q30" s="979"/>
      <c r="R30" s="979"/>
      <c r="S30" s="979"/>
      <c r="T30" s="979"/>
      <c r="U30" s="979"/>
      <c r="V30" s="979"/>
      <c r="W30" s="979"/>
      <c r="X30" s="979"/>
    </row>
    <row r="31" spans="1:24" ht="16" thickBot="1">
      <c r="A31" s="977"/>
      <c r="B31" s="1026"/>
      <c r="C31" s="1027"/>
      <c r="D31" s="1028"/>
      <c r="E31" s="1029"/>
      <c r="F31" s="1029"/>
      <c r="G31" s="1030"/>
      <c r="H31" s="1029"/>
      <c r="I31" s="1031"/>
      <c r="J31" s="1032"/>
      <c r="K31" s="979"/>
      <c r="L31" s="979"/>
      <c r="M31" s="979"/>
      <c r="N31" s="979"/>
      <c r="O31" s="979"/>
      <c r="P31" s="979"/>
      <c r="Q31" s="979"/>
      <c r="R31" s="979"/>
      <c r="S31" s="979"/>
      <c r="T31" s="979"/>
      <c r="U31" s="979"/>
      <c r="V31" s="979"/>
      <c r="W31" s="979"/>
      <c r="X31" s="979"/>
    </row>
    <row r="32" spans="1:24" s="1034" customFormat="1">
      <c r="A32" s="977"/>
      <c r="B32" s="977"/>
      <c r="C32" s="978"/>
      <c r="D32" s="978"/>
      <c r="E32" s="977"/>
      <c r="F32" s="977"/>
      <c r="G32" s="1033"/>
      <c r="H32" s="977"/>
      <c r="I32" s="979"/>
      <c r="J32" s="979"/>
      <c r="K32" s="979"/>
      <c r="L32" s="979"/>
      <c r="M32" s="979"/>
      <c r="N32" s="979"/>
      <c r="O32" s="979"/>
      <c r="P32" s="979"/>
      <c r="Q32" s="979"/>
      <c r="R32" s="979"/>
      <c r="S32" s="979"/>
      <c r="T32" s="979"/>
      <c r="U32" s="979"/>
      <c r="V32" s="979"/>
      <c r="W32" s="979"/>
      <c r="X32" s="979"/>
    </row>
    <row r="33" spans="1:24" s="1034" customFormat="1">
      <c r="A33" s="977"/>
      <c r="B33" s="977"/>
      <c r="C33" s="978"/>
      <c r="D33" s="978"/>
      <c r="E33" s="977"/>
      <c r="F33" s="977"/>
      <c r="G33" s="1033"/>
      <c r="H33" s="977"/>
      <c r="I33" s="979"/>
      <c r="J33" s="979"/>
      <c r="K33" s="979"/>
      <c r="L33" s="979"/>
      <c r="M33" s="979"/>
      <c r="N33" s="979"/>
      <c r="O33" s="979"/>
      <c r="P33" s="979"/>
      <c r="Q33" s="979"/>
      <c r="R33" s="979"/>
      <c r="S33" s="979"/>
      <c r="T33" s="979"/>
      <c r="U33" s="979"/>
      <c r="V33" s="979"/>
      <c r="W33" s="979"/>
      <c r="X33" s="979"/>
    </row>
    <row r="34" spans="1:24" s="1034" customFormat="1">
      <c r="A34" s="977"/>
      <c r="B34" s="977"/>
      <c r="C34" s="978"/>
      <c r="D34" s="978"/>
      <c r="E34" s="1035"/>
      <c r="F34" s="977"/>
      <c r="G34" s="1033"/>
      <c r="H34" s="977"/>
      <c r="I34" s="979"/>
      <c r="J34" s="979"/>
      <c r="K34" s="979"/>
      <c r="L34" s="979"/>
      <c r="M34" s="979"/>
      <c r="N34" s="979"/>
      <c r="O34" s="979"/>
      <c r="P34" s="979"/>
      <c r="Q34" s="979"/>
      <c r="R34" s="979"/>
      <c r="S34" s="979"/>
      <c r="T34" s="979"/>
      <c r="U34" s="979"/>
      <c r="V34" s="979"/>
      <c r="W34" s="979"/>
      <c r="X34" s="979"/>
    </row>
    <row r="35" spans="1:24" s="1034" customFormat="1">
      <c r="A35" s="977"/>
      <c r="B35" s="977"/>
      <c r="C35" s="979"/>
      <c r="D35" s="979"/>
      <c r="E35" s="1035"/>
      <c r="F35" s="977"/>
      <c r="G35" s="1033"/>
      <c r="H35" s="977"/>
      <c r="I35" s="979"/>
      <c r="J35" s="979"/>
      <c r="K35" s="979"/>
      <c r="L35" s="979"/>
      <c r="M35" s="979"/>
      <c r="N35" s="979"/>
      <c r="O35" s="979"/>
      <c r="P35" s="979"/>
      <c r="Q35" s="979"/>
      <c r="R35" s="979"/>
      <c r="S35" s="979"/>
      <c r="T35" s="979"/>
      <c r="U35" s="979"/>
      <c r="V35" s="979"/>
      <c r="W35" s="979"/>
      <c r="X35" s="979"/>
    </row>
    <row r="36" spans="1:24" s="1034" customFormat="1">
      <c r="A36" s="977"/>
      <c r="B36" s="977"/>
      <c r="C36" s="978"/>
      <c r="D36" s="1036"/>
      <c r="E36" s="1035"/>
      <c r="F36" s="977"/>
      <c r="G36" s="1033"/>
      <c r="H36" s="977"/>
      <c r="I36" s="979"/>
      <c r="J36" s="979"/>
      <c r="K36" s="979"/>
      <c r="L36" s="979"/>
      <c r="M36" s="979"/>
      <c r="N36" s="979"/>
      <c r="O36" s="979"/>
      <c r="P36" s="979"/>
      <c r="Q36" s="979"/>
      <c r="R36" s="979"/>
      <c r="S36" s="979"/>
      <c r="T36" s="979"/>
      <c r="U36" s="979"/>
      <c r="V36" s="979"/>
      <c r="W36" s="979"/>
      <c r="X36" s="979"/>
    </row>
    <row r="37" spans="1:24" s="1034" customFormat="1">
      <c r="A37" s="977"/>
      <c r="B37" s="977"/>
      <c r="C37" s="978"/>
      <c r="D37" s="1036"/>
      <c r="E37" s="1035"/>
      <c r="F37" s="977"/>
      <c r="G37" s="1033"/>
      <c r="H37" s="977"/>
      <c r="I37" s="979"/>
      <c r="J37" s="979"/>
      <c r="K37" s="979"/>
      <c r="L37" s="979"/>
      <c r="M37" s="979"/>
      <c r="N37" s="979"/>
      <c r="O37" s="979"/>
      <c r="P37" s="979"/>
      <c r="Q37" s="979"/>
      <c r="R37" s="979"/>
      <c r="S37" s="979"/>
      <c r="T37" s="979"/>
      <c r="U37" s="979"/>
      <c r="V37" s="979"/>
      <c r="W37" s="979"/>
      <c r="X37" s="979"/>
    </row>
    <row r="38" spans="1:24" s="1034" customFormat="1">
      <c r="A38" s="977"/>
      <c r="B38" s="977"/>
      <c r="C38" s="978"/>
      <c r="D38" s="1036"/>
      <c r="E38" s="1035"/>
      <c r="F38" s="977"/>
      <c r="G38" s="1033"/>
      <c r="H38" s="977"/>
      <c r="I38" s="979"/>
      <c r="J38" s="979"/>
      <c r="K38" s="979"/>
      <c r="L38" s="979"/>
      <c r="M38" s="979"/>
      <c r="N38" s="979"/>
      <c r="O38" s="979"/>
      <c r="P38" s="979"/>
      <c r="Q38" s="979"/>
      <c r="R38" s="979"/>
      <c r="S38" s="979"/>
      <c r="T38" s="979"/>
      <c r="U38" s="979"/>
      <c r="V38" s="979"/>
      <c r="W38" s="979"/>
      <c r="X38" s="979"/>
    </row>
    <row r="39" spans="1:24" s="1034" customFormat="1">
      <c r="A39" s="977"/>
      <c r="B39" s="977"/>
      <c r="C39" s="978"/>
      <c r="D39" s="1036"/>
      <c r="E39" s="1035"/>
      <c r="F39" s="977"/>
      <c r="G39" s="1033"/>
      <c r="H39" s="977"/>
      <c r="I39" s="979"/>
      <c r="J39" s="979"/>
      <c r="K39" s="979"/>
      <c r="L39" s="979"/>
      <c r="M39" s="979"/>
      <c r="N39" s="979"/>
      <c r="O39" s="979"/>
      <c r="P39" s="979"/>
      <c r="Q39" s="979"/>
      <c r="R39" s="979"/>
      <c r="S39" s="979"/>
      <c r="T39" s="979"/>
      <c r="U39" s="979"/>
      <c r="V39" s="979"/>
      <c r="W39" s="979"/>
      <c r="X39" s="979"/>
    </row>
    <row r="40" spans="1:24" s="1034" customFormat="1">
      <c r="A40" s="977"/>
      <c r="B40" s="977"/>
      <c r="C40" s="978"/>
      <c r="D40" s="1036"/>
      <c r="E40" s="1035"/>
      <c r="F40" s="977"/>
      <c r="G40" s="1033"/>
      <c r="H40" s="977"/>
      <c r="I40" s="979"/>
      <c r="J40" s="979"/>
      <c r="K40" s="979"/>
      <c r="L40" s="979"/>
      <c r="M40" s="979"/>
      <c r="N40" s="979"/>
      <c r="O40" s="979"/>
      <c r="P40" s="979"/>
      <c r="Q40" s="979"/>
      <c r="R40" s="979"/>
      <c r="S40" s="979"/>
      <c r="T40" s="979"/>
      <c r="U40" s="979"/>
      <c r="V40" s="979"/>
      <c r="W40" s="979"/>
      <c r="X40" s="979"/>
    </row>
    <row r="41" spans="1:24" s="1034" customFormat="1">
      <c r="A41" s="977"/>
      <c r="B41" s="977"/>
      <c r="C41" s="978"/>
      <c r="D41" s="1036"/>
      <c r="E41" s="1035"/>
      <c r="F41" s="977"/>
      <c r="G41" s="1033"/>
      <c r="H41" s="977"/>
      <c r="I41" s="979"/>
      <c r="J41" s="979"/>
      <c r="K41" s="979"/>
      <c r="L41" s="979"/>
      <c r="M41" s="979"/>
      <c r="N41" s="979"/>
      <c r="O41" s="979"/>
      <c r="P41" s="979"/>
      <c r="Q41" s="979"/>
      <c r="R41" s="979"/>
      <c r="S41" s="979"/>
      <c r="T41" s="979"/>
      <c r="U41" s="979"/>
      <c r="V41" s="979"/>
      <c r="W41" s="979"/>
      <c r="X41" s="979"/>
    </row>
    <row r="42" spans="1:24" s="1034" customFormat="1">
      <c r="A42" s="977"/>
      <c r="B42" s="977"/>
      <c r="C42" s="978"/>
      <c r="D42" s="1036"/>
      <c r="E42" s="1035"/>
      <c r="F42" s="977"/>
      <c r="G42" s="1033"/>
      <c r="H42" s="977"/>
      <c r="I42" s="979"/>
      <c r="J42" s="979"/>
      <c r="K42" s="979"/>
      <c r="L42" s="979"/>
      <c r="M42" s="979"/>
      <c r="N42" s="979"/>
      <c r="O42" s="979"/>
      <c r="P42" s="979"/>
      <c r="Q42" s="979"/>
      <c r="R42" s="979"/>
      <c r="S42" s="979"/>
      <c r="T42" s="979"/>
      <c r="U42" s="979"/>
      <c r="V42" s="979"/>
      <c r="W42" s="979"/>
      <c r="X42" s="979"/>
    </row>
    <row r="43" spans="1:24" s="1034" customFormat="1">
      <c r="A43" s="977"/>
      <c r="B43" s="977"/>
      <c r="C43" s="978"/>
      <c r="D43" s="1036"/>
      <c r="E43" s="1035"/>
      <c r="F43" s="977"/>
      <c r="G43" s="1033"/>
      <c r="H43" s="977"/>
      <c r="I43" s="979"/>
      <c r="J43" s="979"/>
      <c r="K43" s="979"/>
      <c r="L43" s="979"/>
      <c r="M43" s="979"/>
      <c r="N43" s="979"/>
      <c r="O43" s="979"/>
      <c r="P43" s="979"/>
      <c r="Q43" s="979"/>
      <c r="R43" s="979"/>
      <c r="S43" s="979"/>
      <c r="T43" s="979"/>
      <c r="U43" s="979"/>
      <c r="V43" s="979"/>
      <c r="W43" s="979"/>
      <c r="X43" s="979"/>
    </row>
    <row r="44" spans="1:24" s="1034" customFormat="1">
      <c r="A44" s="977"/>
      <c r="B44" s="977"/>
      <c r="C44" s="979"/>
      <c r="D44" s="979"/>
      <c r="E44" s="977"/>
      <c r="F44" s="977"/>
      <c r="G44" s="1033"/>
      <c r="H44" s="977"/>
      <c r="I44" s="979"/>
      <c r="J44" s="979"/>
      <c r="K44" s="979"/>
      <c r="L44" s="979"/>
      <c r="M44" s="979"/>
      <c r="N44" s="979"/>
      <c r="O44" s="979"/>
      <c r="P44" s="979"/>
      <c r="Q44" s="979"/>
      <c r="R44" s="979"/>
      <c r="S44" s="979"/>
      <c r="T44" s="979"/>
      <c r="U44" s="979"/>
      <c r="V44" s="979"/>
      <c r="W44" s="979"/>
      <c r="X44" s="979"/>
    </row>
    <row r="45" spans="1:24" s="1034" customFormat="1">
      <c r="A45" s="977"/>
      <c r="B45" s="977"/>
      <c r="C45" s="979"/>
      <c r="D45" s="979"/>
      <c r="E45" s="977"/>
      <c r="F45" s="977"/>
      <c r="G45" s="1033"/>
      <c r="H45" s="977"/>
      <c r="I45" s="979"/>
      <c r="J45" s="979"/>
      <c r="K45" s="979"/>
      <c r="L45" s="979"/>
      <c r="M45" s="979"/>
      <c r="N45" s="979"/>
      <c r="O45" s="979"/>
      <c r="P45" s="979"/>
      <c r="Q45" s="979"/>
      <c r="R45" s="979"/>
      <c r="S45" s="979"/>
      <c r="T45" s="979"/>
      <c r="U45" s="979"/>
      <c r="V45" s="979"/>
      <c r="W45" s="979"/>
      <c r="X45" s="979"/>
    </row>
    <row r="46" spans="1:24" s="1034" customFormat="1">
      <c r="A46" s="977"/>
      <c r="B46" s="977"/>
      <c r="C46" s="979"/>
      <c r="D46" s="979"/>
      <c r="E46" s="977"/>
      <c r="F46" s="977"/>
      <c r="G46" s="977"/>
      <c r="H46" s="977"/>
      <c r="I46" s="979"/>
      <c r="J46" s="979"/>
      <c r="K46" s="979"/>
      <c r="L46" s="979"/>
      <c r="M46" s="979"/>
      <c r="N46" s="979"/>
      <c r="O46" s="979"/>
      <c r="P46" s="979"/>
      <c r="Q46" s="979"/>
      <c r="R46" s="979"/>
      <c r="S46" s="979"/>
      <c r="T46" s="979"/>
      <c r="U46" s="979"/>
      <c r="V46" s="979"/>
      <c r="W46" s="979"/>
      <c r="X46" s="979"/>
    </row>
    <row r="47" spans="1:24" s="1034" customFormat="1">
      <c r="A47" s="977"/>
      <c r="B47" s="977"/>
      <c r="C47" s="979"/>
      <c r="D47" s="979"/>
      <c r="E47" s="977"/>
      <c r="F47" s="977"/>
      <c r="G47" s="977"/>
      <c r="H47" s="977"/>
      <c r="I47" s="979"/>
      <c r="J47" s="979"/>
      <c r="K47" s="979"/>
      <c r="L47" s="979"/>
      <c r="M47" s="979"/>
      <c r="N47" s="979"/>
      <c r="O47" s="979"/>
      <c r="P47" s="979"/>
      <c r="Q47" s="979"/>
      <c r="R47" s="979"/>
      <c r="S47" s="979"/>
      <c r="T47" s="979"/>
      <c r="U47" s="979"/>
      <c r="V47" s="979"/>
      <c r="W47" s="979"/>
      <c r="X47" s="979"/>
    </row>
    <row r="48" spans="1:24" s="1034" customFormat="1">
      <c r="A48" s="977"/>
      <c r="B48" s="977"/>
      <c r="C48" s="979"/>
      <c r="D48" s="979"/>
      <c r="E48" s="977"/>
      <c r="F48" s="977"/>
      <c r="G48" s="977"/>
      <c r="H48" s="977"/>
      <c r="I48" s="979"/>
      <c r="J48" s="979"/>
      <c r="K48" s="979"/>
      <c r="L48" s="979"/>
      <c r="M48" s="979"/>
      <c r="N48" s="979"/>
      <c r="O48" s="979"/>
      <c r="P48" s="979"/>
      <c r="Q48" s="979"/>
      <c r="R48" s="979"/>
      <c r="S48" s="979"/>
      <c r="T48" s="979"/>
      <c r="U48" s="979"/>
      <c r="V48" s="979"/>
      <c r="W48" s="979"/>
      <c r="X48" s="979"/>
    </row>
    <row r="49" spans="1:24" s="1034" customFormat="1">
      <c r="A49" s="977"/>
      <c r="B49" s="977"/>
      <c r="C49" s="979"/>
      <c r="D49" s="979"/>
      <c r="E49" s="977"/>
      <c r="F49" s="977"/>
      <c r="G49" s="977"/>
      <c r="H49" s="977"/>
      <c r="I49" s="979"/>
      <c r="J49" s="979"/>
      <c r="K49" s="979"/>
      <c r="L49" s="979"/>
      <c r="M49" s="979"/>
      <c r="N49" s="979"/>
      <c r="O49" s="979"/>
      <c r="P49" s="979"/>
      <c r="Q49" s="979"/>
      <c r="R49" s="979"/>
      <c r="S49" s="979"/>
      <c r="T49" s="979"/>
      <c r="U49" s="979"/>
      <c r="V49" s="979"/>
      <c r="W49" s="979"/>
      <c r="X49" s="979"/>
    </row>
    <row r="50" spans="1:24" s="1034" customFormat="1">
      <c r="A50" s="977"/>
      <c r="B50" s="977"/>
      <c r="C50" s="979"/>
      <c r="D50" s="979"/>
      <c r="E50" s="977"/>
      <c r="F50" s="977"/>
      <c r="G50" s="977"/>
      <c r="H50" s="977"/>
      <c r="I50" s="979"/>
      <c r="J50" s="979"/>
      <c r="K50" s="979"/>
      <c r="L50" s="979"/>
      <c r="M50" s="979"/>
      <c r="N50" s="979"/>
      <c r="O50" s="979"/>
      <c r="P50" s="979"/>
      <c r="Q50" s="979"/>
      <c r="R50" s="979"/>
      <c r="S50" s="979"/>
      <c r="T50" s="979"/>
      <c r="U50" s="979"/>
      <c r="V50" s="979"/>
      <c r="W50" s="979"/>
      <c r="X50" s="979"/>
    </row>
    <row r="51" spans="1:24" s="1034" customFormat="1">
      <c r="A51" s="977"/>
      <c r="B51" s="977"/>
      <c r="C51" s="978"/>
      <c r="D51" s="978"/>
      <c r="E51" s="977"/>
      <c r="F51" s="977"/>
      <c r="G51" s="977"/>
      <c r="H51" s="977"/>
      <c r="I51" s="979"/>
      <c r="J51" s="979"/>
      <c r="K51" s="979"/>
      <c r="L51" s="979"/>
      <c r="M51" s="979"/>
      <c r="N51" s="979"/>
      <c r="O51" s="979"/>
      <c r="P51" s="979"/>
      <c r="Q51" s="979"/>
      <c r="R51" s="979"/>
      <c r="S51" s="979"/>
      <c r="T51" s="979"/>
      <c r="U51" s="979"/>
      <c r="V51" s="979"/>
      <c r="W51" s="979"/>
      <c r="X51" s="979"/>
    </row>
    <row r="52" spans="1:24" s="1034" customFormat="1">
      <c r="A52" s="977"/>
      <c r="B52" s="977"/>
      <c r="C52" s="978"/>
      <c r="D52" s="978"/>
      <c r="E52" s="977"/>
      <c r="F52" s="977"/>
      <c r="G52" s="977"/>
      <c r="H52" s="977"/>
      <c r="I52" s="979"/>
      <c r="J52" s="979"/>
      <c r="K52" s="979"/>
      <c r="L52" s="979"/>
      <c r="M52" s="979"/>
      <c r="N52" s="979"/>
      <c r="O52" s="979"/>
      <c r="P52" s="979"/>
      <c r="Q52" s="979"/>
      <c r="R52" s="979"/>
      <c r="S52" s="979"/>
      <c r="T52" s="979"/>
      <c r="U52" s="979"/>
      <c r="V52" s="979"/>
      <c r="W52" s="979"/>
      <c r="X52" s="979"/>
    </row>
    <row r="53" spans="1:24" s="1034" customFormat="1">
      <c r="A53" s="977"/>
      <c r="B53" s="977"/>
      <c r="C53" s="978"/>
      <c r="D53" s="978"/>
      <c r="E53" s="977"/>
      <c r="F53" s="977"/>
      <c r="G53" s="977"/>
      <c r="H53" s="977"/>
      <c r="I53" s="979"/>
      <c r="J53" s="979"/>
      <c r="K53" s="979"/>
      <c r="L53" s="979"/>
      <c r="M53" s="979"/>
      <c r="N53" s="979"/>
      <c r="O53" s="979"/>
      <c r="P53" s="979"/>
      <c r="Q53" s="979"/>
      <c r="R53" s="979"/>
      <c r="S53" s="979"/>
      <c r="T53" s="979"/>
      <c r="U53" s="979"/>
      <c r="V53" s="979"/>
      <c r="W53" s="979"/>
      <c r="X53" s="979"/>
    </row>
    <row r="54" spans="1:24" s="1034" customFormat="1">
      <c r="A54" s="977"/>
      <c r="B54" s="977"/>
      <c r="C54" s="978"/>
      <c r="D54" s="978"/>
      <c r="E54" s="977"/>
      <c r="F54" s="977"/>
      <c r="G54" s="977"/>
      <c r="H54" s="977"/>
      <c r="I54" s="979"/>
      <c r="J54" s="979"/>
      <c r="K54" s="979"/>
      <c r="L54" s="979"/>
      <c r="M54" s="979"/>
      <c r="N54" s="979"/>
      <c r="O54" s="979"/>
      <c r="P54" s="979"/>
      <c r="Q54" s="979"/>
      <c r="R54" s="979"/>
      <c r="S54" s="979"/>
      <c r="T54" s="979"/>
      <c r="U54" s="979"/>
      <c r="V54" s="979"/>
      <c r="W54" s="979"/>
      <c r="X54" s="979"/>
    </row>
    <row r="55" spans="1:24" s="1034" customFormat="1">
      <c r="A55" s="977"/>
      <c r="B55" s="977"/>
      <c r="C55" s="978"/>
      <c r="D55" s="978"/>
      <c r="E55" s="977"/>
      <c r="F55" s="977"/>
      <c r="G55" s="977"/>
      <c r="H55" s="977"/>
      <c r="I55" s="979"/>
      <c r="J55" s="979"/>
      <c r="K55" s="979"/>
      <c r="L55" s="979"/>
      <c r="M55" s="979"/>
      <c r="N55" s="979"/>
      <c r="O55" s="979"/>
      <c r="P55" s="979"/>
      <c r="Q55" s="979"/>
      <c r="R55" s="979"/>
      <c r="S55" s="979"/>
      <c r="T55" s="979"/>
      <c r="U55" s="979"/>
      <c r="V55" s="979"/>
      <c r="W55" s="979"/>
      <c r="X55" s="979"/>
    </row>
    <row r="56" spans="1:24" s="1034" customFormat="1">
      <c r="A56" s="977"/>
      <c r="B56" s="977"/>
      <c r="C56" s="978"/>
      <c r="D56" s="978"/>
      <c r="E56" s="977"/>
      <c r="F56" s="977"/>
      <c r="G56" s="977"/>
      <c r="H56" s="977"/>
      <c r="I56" s="979"/>
      <c r="J56" s="979"/>
      <c r="K56" s="979"/>
      <c r="L56" s="979"/>
      <c r="M56" s="979"/>
      <c r="N56" s="979"/>
      <c r="O56" s="979"/>
      <c r="P56" s="979"/>
      <c r="Q56" s="979"/>
      <c r="R56" s="979"/>
      <c r="S56" s="979"/>
      <c r="T56" s="979"/>
      <c r="U56" s="979"/>
      <c r="V56" s="979"/>
      <c r="W56" s="979"/>
      <c r="X56" s="979"/>
    </row>
    <row r="57" spans="1:24" s="1034" customFormat="1">
      <c r="A57" s="977"/>
      <c r="B57" s="977"/>
      <c r="C57" s="978"/>
      <c r="D57" s="978"/>
      <c r="E57" s="977"/>
      <c r="F57" s="977"/>
      <c r="G57" s="977"/>
      <c r="H57" s="977"/>
      <c r="I57" s="979"/>
      <c r="J57" s="979"/>
      <c r="K57" s="979"/>
      <c r="L57" s="979"/>
      <c r="M57" s="979"/>
      <c r="N57" s="979"/>
      <c r="O57" s="979"/>
      <c r="P57" s="979"/>
      <c r="Q57" s="979"/>
      <c r="R57" s="979"/>
      <c r="S57" s="979"/>
      <c r="T57" s="979"/>
      <c r="U57" s="979"/>
      <c r="V57" s="979"/>
      <c r="W57" s="979"/>
      <c r="X57" s="979"/>
    </row>
    <row r="58" spans="1:24" s="1034" customFormat="1">
      <c r="A58" s="977"/>
      <c r="B58" s="977"/>
      <c r="C58" s="978"/>
      <c r="D58" s="978"/>
      <c r="E58" s="977"/>
      <c r="F58" s="977"/>
      <c r="G58" s="977"/>
      <c r="H58" s="977"/>
      <c r="I58" s="979"/>
      <c r="J58" s="979"/>
      <c r="K58" s="979"/>
      <c r="L58" s="979"/>
      <c r="M58" s="979"/>
      <c r="N58" s="979"/>
      <c r="O58" s="979"/>
      <c r="P58" s="979"/>
      <c r="Q58" s="979"/>
      <c r="R58" s="979"/>
      <c r="S58" s="979"/>
      <c r="T58" s="979"/>
      <c r="U58" s="979"/>
      <c r="V58" s="979"/>
      <c r="W58" s="979"/>
      <c r="X58" s="979"/>
    </row>
    <row r="59" spans="1:24" s="1034" customFormat="1">
      <c r="A59" s="977"/>
      <c r="B59" s="977"/>
      <c r="C59" s="978"/>
      <c r="D59" s="978"/>
      <c r="E59" s="977"/>
      <c r="F59" s="977"/>
      <c r="G59" s="977"/>
      <c r="H59" s="977"/>
      <c r="I59" s="979"/>
      <c r="J59" s="979"/>
      <c r="K59" s="979"/>
      <c r="L59" s="979"/>
      <c r="M59" s="979"/>
      <c r="N59" s="979"/>
      <c r="O59" s="979"/>
      <c r="P59" s="979"/>
      <c r="Q59" s="979"/>
      <c r="R59" s="979"/>
      <c r="S59" s="979"/>
      <c r="T59" s="979"/>
      <c r="U59" s="979"/>
      <c r="V59" s="979"/>
      <c r="W59" s="979"/>
      <c r="X59" s="979"/>
    </row>
    <row r="60" spans="1:24" s="1034" customFormat="1">
      <c r="A60" s="977"/>
      <c r="B60" s="977"/>
      <c r="C60" s="978"/>
      <c r="D60" s="978"/>
      <c r="E60" s="977"/>
      <c r="F60" s="977"/>
      <c r="G60" s="977"/>
      <c r="H60" s="977"/>
      <c r="I60" s="979"/>
      <c r="J60" s="979"/>
      <c r="K60" s="979"/>
      <c r="L60" s="979"/>
      <c r="M60" s="979"/>
      <c r="N60" s="979"/>
      <c r="O60" s="979"/>
      <c r="P60" s="979"/>
      <c r="Q60" s="979"/>
      <c r="R60" s="979"/>
      <c r="S60" s="979"/>
      <c r="T60" s="979"/>
      <c r="U60" s="979"/>
      <c r="V60" s="979"/>
      <c r="W60" s="979"/>
      <c r="X60" s="979"/>
    </row>
    <row r="61" spans="1:24" s="1034" customFormat="1">
      <c r="A61" s="977"/>
      <c r="B61" s="977"/>
      <c r="C61" s="978"/>
      <c r="D61" s="978"/>
      <c r="E61" s="977"/>
      <c r="F61" s="977"/>
      <c r="G61" s="977"/>
      <c r="H61" s="977"/>
      <c r="I61" s="979"/>
      <c r="J61" s="979"/>
      <c r="K61" s="979"/>
      <c r="L61" s="979"/>
      <c r="M61" s="979"/>
      <c r="N61" s="979"/>
      <c r="O61" s="979"/>
      <c r="P61" s="979"/>
      <c r="Q61" s="979"/>
      <c r="R61" s="979"/>
      <c r="S61" s="979"/>
      <c r="T61" s="979"/>
      <c r="U61" s="979"/>
      <c r="V61" s="979"/>
      <c r="W61" s="979"/>
      <c r="X61" s="979"/>
    </row>
    <row r="62" spans="1:24" s="1034" customFormat="1">
      <c r="A62" s="977"/>
      <c r="B62" s="977"/>
      <c r="C62" s="978"/>
      <c r="D62" s="978"/>
      <c r="E62" s="977"/>
      <c r="F62" s="977"/>
      <c r="G62" s="977"/>
      <c r="H62" s="977"/>
      <c r="I62" s="979"/>
      <c r="J62" s="979"/>
      <c r="K62" s="979"/>
      <c r="L62" s="979"/>
      <c r="M62" s="979"/>
      <c r="N62" s="979"/>
      <c r="O62" s="979"/>
      <c r="P62" s="979"/>
      <c r="Q62" s="979"/>
      <c r="R62" s="979"/>
      <c r="S62" s="979"/>
      <c r="T62" s="979"/>
      <c r="U62" s="979"/>
      <c r="V62" s="979"/>
      <c r="W62" s="979"/>
      <c r="X62" s="979"/>
    </row>
    <row r="63" spans="1:24" s="1034" customFormat="1">
      <c r="A63" s="977"/>
      <c r="B63" s="977"/>
      <c r="C63" s="978"/>
      <c r="D63" s="978"/>
      <c r="E63" s="977"/>
      <c r="F63" s="977"/>
      <c r="G63" s="977"/>
      <c r="H63" s="977"/>
      <c r="I63" s="979"/>
      <c r="J63" s="979"/>
      <c r="K63" s="979"/>
      <c r="L63" s="979"/>
      <c r="M63" s="979"/>
      <c r="N63" s="979"/>
      <c r="O63" s="979"/>
      <c r="P63" s="979"/>
      <c r="Q63" s="979"/>
      <c r="R63" s="979"/>
      <c r="S63" s="979"/>
      <c r="T63" s="979"/>
      <c r="U63" s="979"/>
      <c r="V63" s="979"/>
      <c r="W63" s="979"/>
      <c r="X63" s="979"/>
    </row>
    <row r="64" spans="1:24" s="1034" customFormat="1">
      <c r="A64" s="977"/>
      <c r="B64" s="977"/>
      <c r="C64" s="978"/>
      <c r="D64" s="978"/>
      <c r="E64" s="977"/>
      <c r="F64" s="977"/>
      <c r="G64" s="977"/>
      <c r="H64" s="977"/>
      <c r="I64" s="979"/>
      <c r="J64" s="979"/>
      <c r="K64" s="979"/>
      <c r="L64" s="979"/>
      <c r="M64" s="979"/>
      <c r="N64" s="979"/>
      <c r="O64" s="979"/>
      <c r="P64" s="979"/>
      <c r="Q64" s="979"/>
      <c r="R64" s="979"/>
      <c r="S64" s="979"/>
      <c r="T64" s="979"/>
      <c r="U64" s="979"/>
      <c r="V64" s="979"/>
      <c r="W64" s="979"/>
      <c r="X64" s="979"/>
    </row>
    <row r="65" spans="1:24" s="1034" customFormat="1">
      <c r="A65" s="977"/>
      <c r="B65" s="977"/>
      <c r="C65" s="978"/>
      <c r="D65" s="978"/>
      <c r="E65" s="977"/>
      <c r="F65" s="977"/>
      <c r="G65" s="977"/>
      <c r="H65" s="977"/>
      <c r="I65" s="979"/>
      <c r="J65" s="979"/>
      <c r="K65" s="979"/>
      <c r="L65" s="979"/>
      <c r="M65" s="979"/>
      <c r="N65" s="979"/>
      <c r="O65" s="979"/>
      <c r="P65" s="979"/>
      <c r="Q65" s="979"/>
      <c r="R65" s="979"/>
      <c r="S65" s="979"/>
      <c r="T65" s="979"/>
      <c r="U65" s="979"/>
      <c r="V65" s="979"/>
      <c r="W65" s="979"/>
      <c r="X65" s="979"/>
    </row>
    <row r="66" spans="1:24" s="1034" customFormat="1">
      <c r="A66" s="1037"/>
      <c r="B66" s="1037"/>
      <c r="C66" s="1038" t="str">
        <f>E10</f>
        <v>Budget</v>
      </c>
      <c r="D66" s="1039">
        <f>E22</f>
        <v>9772137.0973000005</v>
      </c>
      <c r="E66" s="1037"/>
      <c r="F66" s="1037"/>
      <c r="G66" s="1037"/>
      <c r="H66" s="1037"/>
    </row>
    <row r="67" spans="1:24" s="1034" customFormat="1">
      <c r="A67" s="1037"/>
      <c r="B67" s="1037"/>
      <c r="C67" s="1040" t="s">
        <v>254</v>
      </c>
      <c r="D67" s="1039">
        <f>H13</f>
        <v>421768.1098199999</v>
      </c>
      <c r="E67" s="1037"/>
      <c r="F67" s="1037"/>
      <c r="G67" s="1037"/>
      <c r="H67" s="1037"/>
    </row>
    <row r="68" spans="1:24" s="1034" customFormat="1">
      <c r="A68" s="1037"/>
      <c r="B68" s="1037"/>
      <c r="C68" s="1040" t="s">
        <v>263</v>
      </c>
      <c r="D68" s="1039">
        <f>H18</f>
        <v>0</v>
      </c>
      <c r="E68" s="1037"/>
      <c r="F68" s="1037"/>
      <c r="G68" s="1037"/>
      <c r="H68" s="1037"/>
    </row>
    <row r="69" spans="1:24" s="1034" customFormat="1">
      <c r="A69" s="1037"/>
      <c r="B69" s="1037"/>
      <c r="C69" s="1040" t="s">
        <v>266</v>
      </c>
      <c r="D69" s="1039">
        <f>H19</f>
        <v>243200</v>
      </c>
      <c r="E69" s="1037"/>
      <c r="F69" s="1037"/>
      <c r="G69" s="1037"/>
      <c r="H69" s="1037"/>
    </row>
    <row r="70" spans="1:24" s="1034" customFormat="1">
      <c r="A70" s="1037"/>
      <c r="B70" s="1037"/>
      <c r="C70" s="1040" t="s">
        <v>267</v>
      </c>
      <c r="D70" s="1039">
        <f>H20</f>
        <v>-780</v>
      </c>
      <c r="E70" s="1037"/>
      <c r="F70" s="1037"/>
      <c r="G70" s="1037"/>
      <c r="H70" s="1037"/>
    </row>
    <row r="71" spans="1:24" s="1034" customFormat="1">
      <c r="A71" s="1037"/>
      <c r="B71" s="1037"/>
      <c r="C71" s="1040" t="s">
        <v>268</v>
      </c>
      <c r="D71" s="1039">
        <f>H21</f>
        <v>10500</v>
      </c>
      <c r="E71" s="1037"/>
      <c r="F71" s="1037"/>
      <c r="G71" s="1037"/>
      <c r="H71" s="1037"/>
    </row>
    <row r="72" spans="1:24" s="1034" customFormat="1">
      <c r="A72" s="1037"/>
      <c r="B72" s="1037"/>
      <c r="C72" s="1040" t="s">
        <v>250</v>
      </c>
      <c r="D72" s="1039">
        <f>F22</f>
        <v>9772137.1745999996</v>
      </c>
      <c r="E72" s="1037"/>
      <c r="F72" s="1037"/>
      <c r="G72" s="1037"/>
      <c r="H72" s="1037"/>
    </row>
    <row r="73" spans="1:24" s="1034" customFormat="1">
      <c r="A73" s="1037"/>
      <c r="B73" s="1037"/>
      <c r="C73" s="1040"/>
      <c r="D73" s="1040"/>
      <c r="E73" s="1037"/>
      <c r="F73" s="1037"/>
      <c r="G73" s="1037"/>
      <c r="H73" s="1037"/>
    </row>
    <row r="74" spans="1:24" s="1034" customFormat="1">
      <c r="A74" s="1037"/>
      <c r="B74" s="1037"/>
      <c r="C74" s="1040"/>
      <c r="D74" s="1040"/>
      <c r="E74" s="1037"/>
      <c r="F74" s="1037"/>
      <c r="G74" s="1037"/>
      <c r="H74" s="1037"/>
    </row>
    <row r="75" spans="1:24" s="1034" customFormat="1">
      <c r="A75" s="1037"/>
      <c r="B75" s="1037"/>
      <c r="C75" s="1040"/>
      <c r="D75" s="1040"/>
      <c r="E75" s="1037"/>
      <c r="F75" s="1037"/>
      <c r="G75" s="1037"/>
      <c r="H75" s="1037"/>
    </row>
    <row r="76" spans="1:24" s="1034" customFormat="1">
      <c r="A76" s="1037"/>
      <c r="B76" s="1037"/>
      <c r="C76" s="1040"/>
      <c r="D76" s="1040"/>
      <c r="E76" s="1037"/>
      <c r="F76" s="1037"/>
      <c r="G76" s="1037"/>
      <c r="H76" s="1037"/>
    </row>
    <row r="77" spans="1:24" s="1034" customFormat="1">
      <c r="A77" s="1037"/>
      <c r="B77" s="1037"/>
      <c r="C77" s="1040"/>
      <c r="D77" s="1040"/>
      <c r="E77" s="1037"/>
      <c r="F77" s="1037"/>
      <c r="G77" s="1037"/>
      <c r="H77" s="1037"/>
    </row>
    <row r="78" spans="1:24" s="1034" customFormat="1">
      <c r="A78" s="1037"/>
      <c r="B78" s="1037"/>
      <c r="C78" s="1040"/>
      <c r="D78" s="1040"/>
      <c r="E78" s="1037"/>
      <c r="F78" s="1037"/>
      <c r="G78" s="1037"/>
      <c r="H78" s="1037"/>
    </row>
    <row r="79" spans="1:24" s="1034" customFormat="1">
      <c r="A79" s="1037"/>
      <c r="B79" s="1037"/>
      <c r="C79" s="1040"/>
      <c r="D79" s="1040"/>
      <c r="E79" s="1037"/>
      <c r="F79" s="1037"/>
      <c r="G79" s="1037"/>
      <c r="H79" s="1037"/>
    </row>
    <row r="80" spans="1:24" s="1034" customFormat="1">
      <c r="A80" s="1037"/>
      <c r="B80" s="1037"/>
      <c r="C80" s="1040"/>
      <c r="D80" s="1040"/>
      <c r="E80" s="1037"/>
      <c r="F80" s="1037"/>
      <c r="G80" s="1037"/>
      <c r="H80" s="1037"/>
    </row>
    <row r="81" spans="1:8" s="1034" customFormat="1">
      <c r="A81" s="1037"/>
      <c r="B81" s="1037"/>
      <c r="C81" s="1040"/>
      <c r="D81" s="1040"/>
      <c r="E81" s="1037"/>
      <c r="F81" s="1037"/>
      <c r="G81" s="1037"/>
      <c r="H81" s="1037"/>
    </row>
    <row r="82" spans="1:8" s="1034" customFormat="1">
      <c r="A82" s="1037"/>
      <c r="B82" s="1037"/>
      <c r="C82" s="1040"/>
      <c r="D82" s="1040"/>
      <c r="E82" s="1037"/>
      <c r="F82" s="1037"/>
      <c r="G82" s="1037"/>
      <c r="H82" s="1037"/>
    </row>
    <row r="83" spans="1:8" s="1034" customFormat="1">
      <c r="A83" s="1037"/>
      <c r="B83" s="1037"/>
      <c r="C83" s="1040"/>
      <c r="D83" s="1040"/>
      <c r="E83" s="1037"/>
      <c r="F83" s="1037"/>
      <c r="G83" s="1037"/>
      <c r="H83" s="1037"/>
    </row>
    <row r="84" spans="1:8" s="1034" customFormat="1">
      <c r="A84" s="1037"/>
      <c r="B84" s="1037"/>
      <c r="C84" s="1040"/>
      <c r="D84" s="1040"/>
      <c r="E84" s="1037"/>
      <c r="F84" s="1037"/>
      <c r="G84" s="1037"/>
      <c r="H84" s="1037"/>
    </row>
    <row r="85" spans="1:8" s="1034" customFormat="1">
      <c r="A85" s="1037"/>
      <c r="B85" s="1037"/>
      <c r="C85" s="1040"/>
      <c r="D85" s="1040"/>
      <c r="E85" s="1037"/>
      <c r="F85" s="1037"/>
      <c r="G85" s="1037"/>
      <c r="H85" s="1037"/>
    </row>
    <row r="86" spans="1:8" s="1034" customFormat="1">
      <c r="A86" s="1037"/>
      <c r="B86" s="1037"/>
      <c r="C86" s="1040"/>
      <c r="D86" s="1040"/>
      <c r="E86" s="1037"/>
      <c r="F86" s="1037"/>
      <c r="G86" s="1037"/>
      <c r="H86" s="1037"/>
    </row>
    <row r="87" spans="1:8" s="1034" customFormat="1">
      <c r="A87" s="1037"/>
      <c r="B87" s="1037"/>
      <c r="C87" s="1040"/>
      <c r="D87" s="1040"/>
      <c r="E87" s="1037"/>
      <c r="F87" s="1037"/>
      <c r="G87" s="1037"/>
      <c r="H87" s="1037"/>
    </row>
    <row r="88" spans="1:8" s="1034" customFormat="1">
      <c r="A88" s="1037"/>
      <c r="B88" s="1037"/>
      <c r="C88" s="1040"/>
      <c r="D88" s="1040"/>
      <c r="E88" s="1037"/>
      <c r="F88" s="1037"/>
      <c r="G88" s="1037"/>
      <c r="H88" s="1037"/>
    </row>
    <row r="89" spans="1:8" s="1034" customFormat="1">
      <c r="A89" s="1037"/>
      <c r="B89" s="1037"/>
      <c r="C89" s="1040"/>
      <c r="D89" s="1040"/>
      <c r="E89" s="1037"/>
      <c r="F89" s="1037"/>
      <c r="G89" s="1037"/>
      <c r="H89" s="1037"/>
    </row>
    <row r="90" spans="1:8" s="1034" customFormat="1">
      <c r="A90" s="1037"/>
      <c r="B90" s="1037"/>
      <c r="C90" s="1040"/>
      <c r="D90" s="1040"/>
      <c r="E90" s="1037"/>
      <c r="F90" s="1037"/>
      <c r="G90" s="1037"/>
      <c r="H90" s="1037"/>
    </row>
    <row r="91" spans="1:8" s="1034" customFormat="1">
      <c r="A91" s="1037"/>
      <c r="B91" s="1037"/>
      <c r="C91" s="1040"/>
      <c r="D91" s="1040"/>
      <c r="E91" s="1037"/>
      <c r="F91" s="1037"/>
      <c r="G91" s="1037"/>
      <c r="H91" s="1037"/>
    </row>
    <row r="92" spans="1:8" s="1034" customFormat="1">
      <c r="A92" s="1037"/>
      <c r="B92" s="1037"/>
      <c r="C92" s="1040"/>
      <c r="D92" s="1040"/>
      <c r="E92" s="1037"/>
      <c r="F92" s="1037"/>
      <c r="G92" s="1037"/>
      <c r="H92" s="1037"/>
    </row>
    <row r="93" spans="1:8" s="1034" customFormat="1">
      <c r="A93" s="1037"/>
      <c r="B93" s="1037"/>
      <c r="C93" s="1040"/>
      <c r="D93" s="1040"/>
      <c r="E93" s="1037"/>
      <c r="F93" s="1037"/>
      <c r="G93" s="1037"/>
      <c r="H93" s="1037"/>
    </row>
    <row r="94" spans="1:8" s="1034" customFormat="1">
      <c r="A94" s="1037"/>
      <c r="B94" s="1037"/>
      <c r="C94" s="1040"/>
      <c r="D94" s="1040"/>
      <c r="E94" s="1037"/>
      <c r="F94" s="1037"/>
      <c r="G94" s="1037"/>
      <c r="H94" s="1037"/>
    </row>
    <row r="95" spans="1:8" s="1034" customFormat="1">
      <c r="A95" s="1037"/>
      <c r="B95" s="1037"/>
      <c r="C95" s="1040"/>
      <c r="D95" s="1040"/>
      <c r="E95" s="1037"/>
      <c r="F95" s="1037"/>
      <c r="G95" s="1037"/>
      <c r="H95" s="1037"/>
    </row>
    <row r="96" spans="1:8" s="1034" customFormat="1">
      <c r="A96" s="1037"/>
      <c r="B96" s="1037"/>
      <c r="C96" s="1040"/>
      <c r="D96" s="1040"/>
      <c r="E96" s="1037"/>
      <c r="F96" s="1037"/>
      <c r="G96" s="1037"/>
      <c r="H96" s="1037"/>
    </row>
    <row r="97" spans="1:8" s="1034" customFormat="1">
      <c r="A97" s="1037"/>
      <c r="B97" s="1037"/>
      <c r="C97" s="1040"/>
      <c r="D97" s="1040"/>
      <c r="E97" s="1037"/>
      <c r="F97" s="1037"/>
      <c r="G97" s="1037"/>
      <c r="H97" s="1037"/>
    </row>
    <row r="98" spans="1:8" s="1034" customFormat="1">
      <c r="A98" s="1037"/>
      <c r="B98" s="1037"/>
      <c r="C98" s="1040"/>
      <c r="D98" s="1040"/>
      <c r="E98" s="1037"/>
      <c r="F98" s="1037"/>
      <c r="G98" s="1037"/>
      <c r="H98" s="1037"/>
    </row>
    <row r="99" spans="1:8" s="1034" customFormat="1">
      <c r="A99" s="1037"/>
      <c r="B99" s="1037"/>
      <c r="C99" s="1040"/>
      <c r="D99" s="1040"/>
      <c r="E99" s="1037"/>
      <c r="F99" s="1037"/>
      <c r="G99" s="1037"/>
      <c r="H99" s="1037"/>
    </row>
    <row r="100" spans="1:8" s="1034" customFormat="1">
      <c r="A100" s="1037"/>
      <c r="B100" s="1037"/>
      <c r="C100" s="1040"/>
      <c r="D100" s="1040"/>
      <c r="E100" s="1037"/>
      <c r="F100" s="1037"/>
      <c r="G100" s="1037"/>
      <c r="H100" s="1037"/>
    </row>
    <row r="101" spans="1:8" s="1034" customFormat="1">
      <c r="A101" s="1037"/>
      <c r="B101" s="1037"/>
      <c r="C101" s="1040"/>
      <c r="D101" s="1040"/>
      <c r="E101" s="1037"/>
      <c r="F101" s="1037"/>
      <c r="G101" s="1037"/>
      <c r="H101" s="1037"/>
    </row>
    <row r="102" spans="1:8" s="1034" customFormat="1">
      <c r="A102" s="1037"/>
      <c r="B102" s="1037"/>
      <c r="C102" s="1040"/>
      <c r="D102" s="1040"/>
      <c r="E102" s="1037"/>
      <c r="F102" s="1037"/>
      <c r="G102" s="1037"/>
      <c r="H102" s="1037"/>
    </row>
    <row r="103" spans="1:8" s="1034" customFormat="1">
      <c r="A103" s="1037"/>
      <c r="B103" s="1037"/>
      <c r="C103" s="1040"/>
      <c r="D103" s="1040"/>
      <c r="E103" s="1037"/>
      <c r="F103" s="1037"/>
      <c r="G103" s="1037"/>
      <c r="H103" s="1037"/>
    </row>
    <row r="104" spans="1:8" s="1034" customFormat="1">
      <c r="A104" s="1037"/>
      <c r="B104" s="1037"/>
      <c r="C104" s="1040"/>
      <c r="D104" s="1040"/>
      <c r="E104" s="1037"/>
      <c r="F104" s="1037"/>
      <c r="G104" s="1037"/>
      <c r="H104" s="1037"/>
    </row>
    <row r="105" spans="1:8" s="1034" customFormat="1">
      <c r="A105" s="1037"/>
      <c r="B105" s="1037"/>
      <c r="C105" s="1040"/>
      <c r="D105" s="1040"/>
      <c r="E105" s="1037"/>
      <c r="F105" s="1037"/>
      <c r="G105" s="1037"/>
      <c r="H105" s="1037"/>
    </row>
    <row r="106" spans="1:8" s="1034" customFormat="1">
      <c r="A106" s="1037"/>
      <c r="B106" s="1037"/>
      <c r="C106" s="1040"/>
      <c r="D106" s="1040"/>
      <c r="E106" s="1037"/>
      <c r="F106" s="1037"/>
      <c r="G106" s="1037"/>
      <c r="H106" s="1037"/>
    </row>
    <row r="107" spans="1:8" s="1034" customFormat="1">
      <c r="A107" s="1037"/>
      <c r="B107" s="1037"/>
      <c r="C107" s="1040"/>
      <c r="D107" s="1040"/>
      <c r="E107" s="1037"/>
      <c r="F107" s="1037"/>
      <c r="G107" s="1037"/>
      <c r="H107" s="1037"/>
    </row>
    <row r="108" spans="1:8" s="1034" customFormat="1">
      <c r="A108" s="1037"/>
      <c r="B108" s="1037"/>
      <c r="C108" s="1040"/>
      <c r="D108" s="1040"/>
      <c r="E108" s="1037"/>
      <c r="F108" s="1037"/>
      <c r="G108" s="1037"/>
      <c r="H108" s="1037"/>
    </row>
    <row r="109" spans="1:8" s="1034" customFormat="1">
      <c r="A109" s="1037"/>
      <c r="B109" s="1037"/>
      <c r="C109" s="1040"/>
      <c r="D109" s="1040"/>
      <c r="E109" s="1037"/>
      <c r="F109" s="1037"/>
      <c r="G109" s="1037"/>
      <c r="H109" s="1037"/>
    </row>
    <row r="110" spans="1:8" s="1034" customFormat="1">
      <c r="A110" s="1037"/>
      <c r="B110" s="1037"/>
      <c r="C110" s="1040"/>
      <c r="D110" s="1040"/>
      <c r="E110" s="1037"/>
      <c r="F110" s="1037"/>
      <c r="G110" s="1037"/>
      <c r="H110" s="1037"/>
    </row>
    <row r="111" spans="1:8" s="1034" customFormat="1">
      <c r="A111" s="1037"/>
      <c r="B111" s="1037"/>
      <c r="C111" s="1040"/>
      <c r="D111" s="1040"/>
      <c r="E111" s="1037"/>
      <c r="F111" s="1037"/>
      <c r="G111" s="1037"/>
      <c r="H111" s="1037"/>
    </row>
    <row r="112" spans="1:8" s="1034" customFormat="1">
      <c r="A112" s="1037"/>
      <c r="B112" s="1037"/>
      <c r="C112" s="1040"/>
      <c r="D112" s="1040"/>
      <c r="E112" s="1037"/>
      <c r="F112" s="1037"/>
      <c r="G112" s="1037"/>
      <c r="H112" s="1037"/>
    </row>
    <row r="113" spans="1:24">
      <c r="A113" s="1041"/>
      <c r="B113" s="1041"/>
      <c r="C113" s="1042"/>
      <c r="D113" s="1042"/>
      <c r="E113" s="1041"/>
      <c r="F113" s="1041"/>
      <c r="G113" s="1041"/>
      <c r="H113" s="1041"/>
      <c r="K113" s="1034"/>
      <c r="L113" s="1034"/>
      <c r="M113" s="1034"/>
      <c r="N113" s="1034"/>
      <c r="O113" s="1034"/>
      <c r="P113" s="1034"/>
      <c r="Q113" s="1034"/>
      <c r="R113" s="1034"/>
      <c r="S113" s="1034"/>
      <c r="T113" s="1034"/>
      <c r="U113" s="1034"/>
      <c r="V113" s="1034"/>
      <c r="W113" s="1034"/>
      <c r="X113" s="1034"/>
    </row>
    <row r="114" spans="1:24">
      <c r="A114" s="1041"/>
      <c r="B114" s="1041"/>
      <c r="C114" s="1042"/>
      <c r="D114" s="1042"/>
      <c r="E114" s="1041"/>
      <c r="F114" s="1041"/>
      <c r="G114" s="1041"/>
      <c r="H114" s="1041"/>
      <c r="K114" s="1034"/>
      <c r="L114" s="1034"/>
      <c r="M114" s="1034"/>
      <c r="N114" s="1034"/>
      <c r="O114" s="1034"/>
      <c r="P114" s="1034"/>
      <c r="Q114" s="1034"/>
      <c r="R114" s="1034"/>
      <c r="S114" s="1034"/>
      <c r="T114" s="1034"/>
      <c r="U114" s="1034"/>
      <c r="V114" s="1034"/>
      <c r="W114" s="1034"/>
      <c r="X114" s="1034"/>
    </row>
    <row r="115" spans="1:24">
      <c r="A115" s="1041"/>
      <c r="B115" s="1041"/>
      <c r="C115" s="1042"/>
      <c r="D115" s="1042"/>
      <c r="E115" s="1041"/>
      <c r="F115" s="1041"/>
      <c r="G115" s="1041"/>
      <c r="H115" s="1041"/>
      <c r="K115" s="1034"/>
      <c r="L115" s="1034"/>
      <c r="M115" s="1034"/>
      <c r="N115" s="1034"/>
      <c r="O115" s="1034"/>
      <c r="P115" s="1034"/>
      <c r="Q115" s="1034"/>
      <c r="R115" s="1034"/>
      <c r="S115" s="1034"/>
      <c r="T115" s="1034"/>
      <c r="U115" s="1034"/>
      <c r="V115" s="1034"/>
      <c r="W115" s="1034"/>
      <c r="X115" s="1034"/>
    </row>
    <row r="116" spans="1:24">
      <c r="A116" s="1041"/>
      <c r="B116" s="1041"/>
      <c r="C116" s="1042"/>
      <c r="D116" s="1042"/>
      <c r="E116" s="1041"/>
      <c r="F116" s="1041"/>
      <c r="G116" s="1041"/>
      <c r="H116" s="1041"/>
    </row>
    <row r="117" spans="1:24">
      <c r="A117" s="1041"/>
      <c r="B117" s="1041"/>
      <c r="C117" s="1042"/>
      <c r="D117" s="1042"/>
      <c r="E117" s="1041"/>
      <c r="F117" s="1041"/>
      <c r="G117" s="1041"/>
      <c r="H117" s="1041"/>
    </row>
    <row r="118" spans="1:24">
      <c r="A118" s="1041"/>
      <c r="B118" s="1041"/>
      <c r="C118" s="1042"/>
      <c r="D118" s="1042"/>
      <c r="E118" s="1041"/>
      <c r="F118" s="1041"/>
      <c r="G118" s="1041"/>
      <c r="H118" s="1041"/>
    </row>
    <row r="119" spans="1:24">
      <c r="A119" s="1041"/>
      <c r="B119" s="1041"/>
      <c r="C119" s="1042"/>
      <c r="D119" s="1042"/>
      <c r="E119" s="1041"/>
      <c r="F119" s="1041"/>
      <c r="G119" s="1041"/>
      <c r="H119" s="1041"/>
    </row>
    <row r="120" spans="1:24">
      <c r="A120" s="1041"/>
      <c r="B120" s="1041"/>
      <c r="C120" s="1042"/>
      <c r="D120" s="1042"/>
      <c r="E120" s="1041"/>
      <c r="F120" s="1041"/>
      <c r="G120" s="1041"/>
      <c r="H120" s="1041"/>
    </row>
    <row r="121" spans="1:24">
      <c r="A121" s="1041"/>
      <c r="B121" s="1041"/>
      <c r="C121" s="1042"/>
      <c r="D121" s="1042"/>
      <c r="E121" s="1041"/>
      <c r="F121" s="1041"/>
      <c r="G121" s="1041"/>
      <c r="H121" s="1041"/>
    </row>
    <row r="122" spans="1:24">
      <c r="A122" s="1041"/>
      <c r="B122" s="1041"/>
      <c r="C122" s="1042"/>
      <c r="D122" s="1042"/>
      <c r="E122" s="1041"/>
      <c r="F122" s="1041"/>
      <c r="G122" s="1041"/>
      <c r="H122" s="1041"/>
    </row>
    <row r="123" spans="1:24">
      <c r="A123" s="1041"/>
      <c r="B123" s="1041"/>
      <c r="C123" s="1042"/>
      <c r="D123" s="1042"/>
      <c r="E123" s="1041"/>
      <c r="F123" s="1041"/>
      <c r="G123" s="1041"/>
      <c r="H123" s="1041"/>
    </row>
    <row r="124" spans="1:24">
      <c r="A124" s="1041"/>
      <c r="B124" s="1041"/>
      <c r="C124" s="1042"/>
      <c r="D124" s="1042"/>
      <c r="E124" s="1041"/>
      <c r="F124" s="1041"/>
      <c r="G124" s="1041"/>
      <c r="H124" s="1041"/>
    </row>
    <row r="125" spans="1:24" ht="16">
      <c r="C125" s="820"/>
      <c r="D125" s="820"/>
    </row>
    <row r="126" spans="1:24" ht="16">
      <c r="C126" s="820"/>
      <c r="D126" s="820"/>
    </row>
    <row r="127" spans="1:24" ht="16">
      <c r="C127" s="820"/>
      <c r="D127" s="820"/>
    </row>
    <row r="128" spans="1:24" ht="16">
      <c r="C128" s="820"/>
      <c r="D128" s="820"/>
    </row>
    <row r="129" spans="3:4" ht="16">
      <c r="C129" s="820"/>
      <c r="D129" s="820"/>
    </row>
    <row r="130" spans="3:4" ht="16">
      <c r="C130" s="820"/>
      <c r="D130" s="820"/>
    </row>
    <row r="131" spans="3:4" ht="16">
      <c r="C131" s="820"/>
      <c r="D131" s="820"/>
    </row>
    <row r="132" spans="3:4" ht="16">
      <c r="C132" s="820"/>
      <c r="D132" s="820"/>
    </row>
    <row r="133" spans="3:4" ht="16">
      <c r="C133" s="820"/>
      <c r="D133" s="820"/>
    </row>
    <row r="134" spans="3:4" ht="16">
      <c r="C134" s="820"/>
      <c r="D134" s="820"/>
    </row>
    <row r="135" spans="3:4" ht="16">
      <c r="C135" s="820"/>
      <c r="D135" s="820"/>
    </row>
    <row r="136" spans="3:4" ht="16">
      <c r="C136" s="820"/>
      <c r="D136" s="820"/>
    </row>
    <row r="137" spans="3:4" ht="16">
      <c r="C137" s="820"/>
      <c r="D137" s="820"/>
    </row>
    <row r="138" spans="3:4" ht="16">
      <c r="C138" s="820"/>
      <c r="D138" s="820"/>
    </row>
    <row r="139" spans="3:4" ht="16">
      <c r="C139" s="820"/>
      <c r="D139" s="820"/>
    </row>
    <row r="140" spans="3:4" ht="16">
      <c r="C140" s="820"/>
      <c r="D140" s="820"/>
    </row>
    <row r="141" spans="3:4" ht="16">
      <c r="C141" s="820"/>
      <c r="D141" s="820"/>
    </row>
    <row r="142" spans="3:4" ht="16">
      <c r="C142" s="820"/>
      <c r="D142" s="820"/>
    </row>
    <row r="143" spans="3:4" ht="16">
      <c r="C143" s="820"/>
      <c r="D143" s="820"/>
    </row>
    <row r="144" spans="3:4" ht="16">
      <c r="C144" s="820"/>
      <c r="D144" s="820"/>
    </row>
    <row r="145" spans="3:4" ht="16">
      <c r="C145" s="820"/>
      <c r="D145" s="820"/>
    </row>
    <row r="146" spans="3:4" ht="16">
      <c r="C146" s="820"/>
      <c r="D146" s="820"/>
    </row>
    <row r="147" spans="3:4" ht="16">
      <c r="C147" s="820"/>
      <c r="D147" s="820"/>
    </row>
    <row r="148" spans="3:4" ht="16">
      <c r="C148" s="820"/>
      <c r="D148" s="820"/>
    </row>
    <row r="149" spans="3:4" ht="16">
      <c r="C149" s="820"/>
      <c r="D149" s="820"/>
    </row>
    <row r="150" spans="3:4" ht="16">
      <c r="C150" s="820"/>
      <c r="D150" s="820"/>
    </row>
    <row r="151" spans="3:4" ht="16">
      <c r="C151" s="820"/>
      <c r="D151" s="820"/>
    </row>
    <row r="152" spans="3:4" ht="16">
      <c r="C152" s="820"/>
      <c r="D152" s="820"/>
    </row>
    <row r="153" spans="3:4" ht="16">
      <c r="C153" s="820"/>
      <c r="D153" s="820"/>
    </row>
    <row r="154" spans="3:4" ht="16">
      <c r="C154" s="820"/>
      <c r="D154" s="820"/>
    </row>
    <row r="155" spans="3:4" ht="16">
      <c r="C155" s="820"/>
      <c r="D155" s="820"/>
    </row>
    <row r="156" spans="3:4" ht="16">
      <c r="C156" s="820"/>
      <c r="D156" s="820"/>
    </row>
    <row r="157" spans="3:4" ht="16">
      <c r="C157" s="820"/>
      <c r="D157" s="820"/>
    </row>
    <row r="158" spans="3:4" ht="16">
      <c r="C158" s="820"/>
      <c r="D158" s="820"/>
    </row>
    <row r="159" spans="3:4" ht="16">
      <c r="C159" s="820"/>
      <c r="D159" s="820"/>
    </row>
    <row r="160" spans="3:4" ht="16">
      <c r="C160" s="820"/>
      <c r="D160" s="820"/>
    </row>
    <row r="161" spans="3:4" ht="16">
      <c r="C161" s="820"/>
      <c r="D161" s="820"/>
    </row>
    <row r="162" spans="3:4" ht="16">
      <c r="C162" s="820"/>
      <c r="D162" s="820"/>
    </row>
    <row r="163" spans="3:4" ht="16">
      <c r="C163" s="820"/>
      <c r="D163" s="820"/>
    </row>
    <row r="164" spans="3:4" ht="16">
      <c r="C164" s="820"/>
      <c r="D164" s="820"/>
    </row>
    <row r="165" spans="3:4" ht="16">
      <c r="C165" s="820"/>
      <c r="D165" s="820"/>
    </row>
    <row r="166" spans="3:4" ht="16">
      <c r="C166" s="820"/>
      <c r="D166" s="820"/>
    </row>
    <row r="167" spans="3:4" ht="16">
      <c r="C167" s="820"/>
      <c r="D167" s="820"/>
    </row>
    <row r="168" spans="3:4" ht="16">
      <c r="C168" s="820"/>
      <c r="D168" s="820"/>
    </row>
    <row r="169" spans="3:4" ht="16">
      <c r="C169" s="820"/>
      <c r="D169" s="820"/>
    </row>
    <row r="170" spans="3:4" ht="16">
      <c r="C170" s="820"/>
      <c r="D170" s="820"/>
    </row>
    <row r="171" spans="3:4" ht="16">
      <c r="C171" s="820"/>
      <c r="D171" s="820"/>
    </row>
    <row r="172" spans="3:4" ht="16">
      <c r="C172" s="820"/>
      <c r="D172" s="820"/>
    </row>
    <row r="173" spans="3:4" ht="16">
      <c r="C173" s="820"/>
      <c r="D173" s="820"/>
    </row>
    <row r="174" spans="3:4" ht="16">
      <c r="C174" s="820"/>
      <c r="D174" s="820"/>
    </row>
    <row r="175" spans="3:4" ht="16">
      <c r="C175" s="820"/>
      <c r="D175" s="820"/>
    </row>
    <row r="176" spans="3:4" ht="16">
      <c r="C176" s="820"/>
      <c r="D176" s="820"/>
    </row>
    <row r="177" spans="3:4" ht="16">
      <c r="C177" s="820"/>
      <c r="D177" s="820"/>
    </row>
    <row r="178" spans="3:4" ht="16">
      <c r="C178" s="820"/>
      <c r="D178" s="820"/>
    </row>
    <row r="179" spans="3:4" ht="16">
      <c r="C179" s="820"/>
      <c r="D179" s="820"/>
    </row>
    <row r="180" spans="3:4" ht="16">
      <c r="C180" s="820"/>
      <c r="D180" s="820"/>
    </row>
    <row r="181" spans="3:4" ht="16">
      <c r="C181" s="820"/>
      <c r="D181" s="820"/>
    </row>
    <row r="182" spans="3:4" ht="16">
      <c r="C182" s="820"/>
      <c r="D182" s="820"/>
    </row>
    <row r="183" spans="3:4" ht="16">
      <c r="C183" s="820"/>
      <c r="D183" s="820"/>
    </row>
    <row r="184" spans="3:4" ht="16">
      <c r="C184" s="820"/>
      <c r="D184" s="820"/>
    </row>
    <row r="185" spans="3:4" ht="16">
      <c r="C185" s="820"/>
      <c r="D185" s="820"/>
    </row>
    <row r="186" spans="3:4" ht="16">
      <c r="C186" s="820"/>
      <c r="D186" s="820"/>
    </row>
    <row r="187" spans="3:4" ht="16">
      <c r="C187" s="820"/>
      <c r="D187" s="820"/>
    </row>
    <row r="188" spans="3:4" ht="16">
      <c r="C188" s="820"/>
      <c r="D188" s="820"/>
    </row>
    <row r="189" spans="3:4" ht="16">
      <c r="C189" s="820"/>
      <c r="D189" s="820"/>
    </row>
    <row r="190" spans="3:4" ht="16">
      <c r="C190" s="820"/>
      <c r="D190" s="820"/>
    </row>
    <row r="191" spans="3:4" ht="16">
      <c r="C191" s="820"/>
      <c r="D191" s="820"/>
    </row>
    <row r="192" spans="3:4" ht="16">
      <c r="C192" s="820"/>
      <c r="D192" s="820"/>
    </row>
    <row r="193" spans="3:4" ht="16">
      <c r="C193" s="820"/>
      <c r="D193" s="820"/>
    </row>
    <row r="194" spans="3:4" ht="16">
      <c r="C194" s="820"/>
      <c r="D194" s="820"/>
    </row>
    <row r="195" spans="3:4" ht="16">
      <c r="C195" s="820"/>
      <c r="D195" s="820"/>
    </row>
    <row r="196" spans="3:4" ht="16">
      <c r="C196" s="820"/>
      <c r="D196" s="820"/>
    </row>
    <row r="197" spans="3:4" ht="16">
      <c r="C197" s="820"/>
      <c r="D197" s="820"/>
    </row>
    <row r="198" spans="3:4" ht="16">
      <c r="C198" s="820"/>
      <c r="D198" s="820"/>
    </row>
    <row r="199" spans="3:4" ht="16">
      <c r="C199" s="820"/>
      <c r="D199" s="820"/>
    </row>
    <row r="200" spans="3:4" ht="16">
      <c r="C200" s="820"/>
      <c r="D200" s="820"/>
    </row>
    <row r="201" spans="3:4" ht="16">
      <c r="C201" s="820"/>
      <c r="D201" s="820"/>
    </row>
    <row r="202" spans="3:4" ht="16">
      <c r="C202" s="820"/>
      <c r="D202" s="820"/>
    </row>
    <row r="203" spans="3:4" ht="16">
      <c r="C203" s="820"/>
      <c r="D203" s="820"/>
    </row>
    <row r="204" spans="3:4" ht="16">
      <c r="C204" s="820"/>
      <c r="D204" s="820"/>
    </row>
    <row r="205" spans="3:4" ht="16">
      <c r="C205" s="820"/>
      <c r="D205" s="820"/>
    </row>
    <row r="206" spans="3:4" ht="16">
      <c r="C206" s="820"/>
      <c r="D206" s="820"/>
    </row>
    <row r="207" spans="3:4" ht="16">
      <c r="C207" s="820"/>
      <c r="D207" s="820"/>
    </row>
    <row r="208" spans="3:4" ht="16">
      <c r="C208" s="820"/>
      <c r="D208" s="820"/>
    </row>
    <row r="209" spans="3:4" ht="16">
      <c r="C209" s="820"/>
      <c r="D209" s="820"/>
    </row>
    <row r="210" spans="3:4" ht="16">
      <c r="C210" s="820"/>
      <c r="D210" s="820"/>
    </row>
    <row r="211" spans="3:4" ht="16">
      <c r="C211" s="820"/>
      <c r="D211" s="820"/>
    </row>
    <row r="212" spans="3:4" ht="16">
      <c r="C212" s="820"/>
      <c r="D212" s="820"/>
    </row>
    <row r="213" spans="3:4" ht="16">
      <c r="C213" s="820"/>
      <c r="D213" s="820"/>
    </row>
    <row r="214" spans="3:4" ht="16">
      <c r="C214" s="820"/>
      <c r="D214" s="820"/>
    </row>
    <row r="215" spans="3:4" ht="16">
      <c r="C215" s="820"/>
      <c r="D215" s="820"/>
    </row>
    <row r="216" spans="3:4" ht="16">
      <c r="C216" s="820"/>
      <c r="D216" s="820"/>
    </row>
    <row r="217" spans="3:4" ht="16">
      <c r="C217" s="820"/>
      <c r="D217" s="820"/>
    </row>
    <row r="218" spans="3:4" ht="16">
      <c r="C218" s="820"/>
      <c r="D218" s="820"/>
    </row>
    <row r="219" spans="3:4" ht="16">
      <c r="C219" s="820"/>
      <c r="D219" s="820"/>
    </row>
    <row r="220" spans="3:4" ht="16">
      <c r="C220" s="820"/>
      <c r="D220" s="820"/>
    </row>
    <row r="221" spans="3:4" ht="16">
      <c r="C221" s="820"/>
      <c r="D221" s="820"/>
    </row>
    <row r="222" spans="3:4" ht="16">
      <c r="C222" s="820"/>
      <c r="D222" s="820"/>
    </row>
    <row r="223" spans="3:4" ht="16">
      <c r="C223" s="820"/>
      <c r="D223" s="820"/>
    </row>
    <row r="224" spans="3:4" ht="16">
      <c r="C224" s="820"/>
      <c r="D224" s="820"/>
    </row>
    <row r="225" spans="3:4" ht="16">
      <c r="C225" s="820"/>
      <c r="D225" s="820"/>
    </row>
    <row r="226" spans="3:4" ht="16">
      <c r="C226" s="820"/>
      <c r="D226" s="820"/>
    </row>
    <row r="227" spans="3:4" ht="16">
      <c r="C227" s="820"/>
      <c r="D227" s="820"/>
    </row>
    <row r="228" spans="3:4" ht="16">
      <c r="C228" s="820"/>
      <c r="D228" s="820"/>
    </row>
    <row r="229" spans="3:4" ht="16">
      <c r="C229" s="820"/>
      <c r="D229" s="820"/>
    </row>
    <row r="230" spans="3:4" ht="16">
      <c r="C230" s="820"/>
      <c r="D230" s="820"/>
    </row>
    <row r="231" spans="3:4" ht="16">
      <c r="C231" s="820"/>
      <c r="D231" s="820"/>
    </row>
    <row r="232" spans="3:4" ht="16">
      <c r="C232" s="820"/>
      <c r="D232" s="820"/>
    </row>
    <row r="233" spans="3:4" ht="16">
      <c r="C233" s="820"/>
      <c r="D233" s="820"/>
    </row>
    <row r="234" spans="3:4" ht="16">
      <c r="C234" s="820"/>
      <c r="D234" s="820"/>
    </row>
    <row r="235" spans="3:4" ht="16">
      <c r="C235" s="820"/>
      <c r="D235" s="820"/>
    </row>
    <row r="236" spans="3:4" ht="16">
      <c r="C236" s="820"/>
      <c r="D236" s="820"/>
    </row>
    <row r="237" spans="3:4" ht="16">
      <c r="C237" s="820"/>
      <c r="D237" s="820"/>
    </row>
    <row r="238" spans="3:4" ht="16">
      <c r="C238" s="820"/>
      <c r="D238" s="820"/>
    </row>
    <row r="239" spans="3:4" ht="16">
      <c r="C239" s="820"/>
      <c r="D239" s="820"/>
    </row>
    <row r="240" spans="3:4" ht="16">
      <c r="C240" s="820"/>
      <c r="D240" s="820"/>
    </row>
    <row r="241" spans="3:4" ht="16">
      <c r="C241" s="820"/>
      <c r="D241" s="820"/>
    </row>
    <row r="242" spans="3:4" ht="16">
      <c r="C242" s="820"/>
      <c r="D242" s="820"/>
    </row>
    <row r="243" spans="3:4" ht="16">
      <c r="C243" s="820"/>
      <c r="D243" s="820"/>
    </row>
    <row r="244" spans="3:4" ht="16">
      <c r="C244" s="820"/>
      <c r="D244" s="820"/>
    </row>
    <row r="245" spans="3:4" ht="16">
      <c r="C245" s="820"/>
      <c r="D245" s="820"/>
    </row>
    <row r="246" spans="3:4" ht="16">
      <c r="C246" s="820"/>
      <c r="D246" s="820"/>
    </row>
    <row r="247" spans="3:4" ht="16">
      <c r="C247" s="820"/>
      <c r="D247" s="820"/>
    </row>
    <row r="248" spans="3:4" ht="16">
      <c r="C248" s="820"/>
      <c r="D248" s="820"/>
    </row>
    <row r="249" spans="3:4" ht="16">
      <c r="C249" s="820"/>
      <c r="D249" s="820"/>
    </row>
    <row r="250" spans="3:4" ht="16">
      <c r="C250" s="820"/>
      <c r="D250" s="820"/>
    </row>
    <row r="251" spans="3:4" ht="16">
      <c r="C251" s="820"/>
      <c r="D251" s="820"/>
    </row>
    <row r="252" spans="3:4" ht="16">
      <c r="C252" s="820"/>
      <c r="D252" s="820"/>
    </row>
    <row r="253" spans="3:4" ht="16">
      <c r="C253" s="820"/>
      <c r="D253" s="820"/>
    </row>
    <row r="254" spans="3:4" ht="16">
      <c r="C254" s="820"/>
      <c r="D254" s="820"/>
    </row>
    <row r="255" spans="3:4" ht="16">
      <c r="C255" s="820"/>
      <c r="D255" s="820"/>
    </row>
    <row r="256" spans="3:4" ht="16">
      <c r="C256" s="820"/>
      <c r="D256" s="820"/>
    </row>
    <row r="257" spans="3:4" ht="16">
      <c r="C257" s="820"/>
      <c r="D257" s="820"/>
    </row>
    <row r="258" spans="3:4" ht="16">
      <c r="C258" s="820"/>
      <c r="D258" s="820"/>
    </row>
    <row r="259" spans="3:4" ht="16">
      <c r="C259" s="820"/>
      <c r="D259" s="820"/>
    </row>
    <row r="260" spans="3:4" ht="16">
      <c r="C260" s="820"/>
      <c r="D260" s="820"/>
    </row>
    <row r="261" spans="3:4" ht="16">
      <c r="C261" s="820"/>
      <c r="D261" s="820"/>
    </row>
    <row r="262" spans="3:4" ht="16">
      <c r="C262" s="820"/>
      <c r="D262" s="820"/>
    </row>
    <row r="263" spans="3:4" ht="16">
      <c r="C263" s="820"/>
      <c r="D263" s="820"/>
    </row>
    <row r="264" spans="3:4" ht="16">
      <c r="C264" s="820"/>
      <c r="D264" s="820"/>
    </row>
    <row r="265" spans="3:4" ht="16">
      <c r="C265" s="820"/>
      <c r="D265" s="820"/>
    </row>
    <row r="266" spans="3:4" ht="16">
      <c r="C266" s="820"/>
      <c r="D266" s="820"/>
    </row>
    <row r="267" spans="3:4" ht="16">
      <c r="C267" s="820"/>
      <c r="D267" s="820"/>
    </row>
    <row r="268" spans="3:4" ht="16">
      <c r="C268" s="820"/>
      <c r="D268" s="820"/>
    </row>
    <row r="269" spans="3:4" ht="16">
      <c r="C269" s="820"/>
      <c r="D269" s="820"/>
    </row>
    <row r="270" spans="3:4" ht="16">
      <c r="C270" s="820"/>
      <c r="D270" s="820"/>
    </row>
    <row r="271" spans="3:4" ht="16">
      <c r="C271" s="820"/>
      <c r="D271" s="820"/>
    </row>
    <row r="272" spans="3:4" ht="16">
      <c r="C272" s="820"/>
      <c r="D272" s="820"/>
    </row>
    <row r="273" spans="3:4" ht="16">
      <c r="C273" s="820"/>
      <c r="D273" s="820"/>
    </row>
    <row r="274" spans="3:4" ht="16">
      <c r="C274" s="820"/>
      <c r="D274" s="820"/>
    </row>
    <row r="275" spans="3:4" ht="16">
      <c r="C275" s="820"/>
      <c r="D275" s="820"/>
    </row>
    <row r="276" spans="3:4" ht="16">
      <c r="C276" s="820"/>
      <c r="D276" s="820"/>
    </row>
    <row r="277" spans="3:4" ht="16">
      <c r="C277" s="820"/>
      <c r="D277" s="820"/>
    </row>
    <row r="278" spans="3:4" ht="16">
      <c r="C278" s="820"/>
      <c r="D278" s="820"/>
    </row>
    <row r="279" spans="3:4" ht="16">
      <c r="C279" s="820"/>
      <c r="D279" s="820"/>
    </row>
    <row r="280" spans="3:4" ht="16">
      <c r="C280" s="820"/>
      <c r="D280" s="820"/>
    </row>
    <row r="281" spans="3:4" ht="16">
      <c r="C281" s="820"/>
      <c r="D281" s="820"/>
    </row>
    <row r="282" spans="3:4" ht="16">
      <c r="C282" s="820"/>
      <c r="D282" s="820"/>
    </row>
    <row r="283" spans="3:4" ht="16">
      <c r="C283" s="820"/>
      <c r="D283" s="820"/>
    </row>
    <row r="284" spans="3:4" ht="16">
      <c r="C284" s="820"/>
      <c r="D284" s="820"/>
    </row>
    <row r="285" spans="3:4" ht="16">
      <c r="C285" s="820"/>
      <c r="D285" s="820"/>
    </row>
    <row r="286" spans="3:4" ht="16">
      <c r="C286" s="820"/>
      <c r="D286" s="820"/>
    </row>
    <row r="287" spans="3:4" ht="16">
      <c r="C287" s="820"/>
      <c r="D287" s="820"/>
    </row>
    <row r="288" spans="3:4" ht="16">
      <c r="C288" s="820"/>
      <c r="D288" s="820"/>
    </row>
    <row r="289" spans="3:4" ht="16">
      <c r="C289" s="820"/>
      <c r="D289" s="820"/>
    </row>
    <row r="290" spans="3:4" ht="16">
      <c r="C290" s="820"/>
      <c r="D290" s="820"/>
    </row>
    <row r="291" spans="3:4" ht="16">
      <c r="C291" s="820"/>
      <c r="D291" s="820"/>
    </row>
    <row r="292" spans="3:4" ht="16">
      <c r="C292" s="820"/>
      <c r="D292" s="820"/>
    </row>
    <row r="293" spans="3:4" ht="16">
      <c r="C293" s="820"/>
      <c r="D293" s="820"/>
    </row>
    <row r="294" spans="3:4" ht="16">
      <c r="C294" s="820"/>
      <c r="D294" s="820"/>
    </row>
    <row r="295" spans="3:4" ht="16">
      <c r="C295" s="820"/>
      <c r="D295" s="820"/>
    </row>
    <row r="296" spans="3:4" ht="16">
      <c r="C296" s="820"/>
      <c r="D296" s="820"/>
    </row>
    <row r="297" spans="3:4" ht="16">
      <c r="C297" s="820"/>
      <c r="D297" s="820"/>
    </row>
    <row r="298" spans="3:4" ht="16">
      <c r="C298" s="820"/>
      <c r="D298" s="820"/>
    </row>
    <row r="299" spans="3:4" ht="16">
      <c r="C299" s="820"/>
      <c r="D299" s="820"/>
    </row>
    <row r="300" spans="3:4" ht="16">
      <c r="C300" s="820"/>
      <c r="D300" s="820"/>
    </row>
    <row r="301" spans="3:4" ht="16">
      <c r="C301" s="820"/>
      <c r="D301" s="820"/>
    </row>
    <row r="302" spans="3:4" ht="16">
      <c r="C302" s="820"/>
      <c r="D302" s="820"/>
    </row>
    <row r="303" spans="3:4" ht="16">
      <c r="C303" s="820"/>
      <c r="D303" s="820"/>
    </row>
    <row r="304" spans="3:4" ht="16">
      <c r="C304" s="820"/>
      <c r="D304" s="820"/>
    </row>
    <row r="305" spans="3:4" ht="16">
      <c r="C305" s="820"/>
      <c r="D305" s="820"/>
    </row>
    <row r="306" spans="3:4" ht="16">
      <c r="C306" s="820"/>
      <c r="D306" s="820"/>
    </row>
    <row r="307" spans="3:4" ht="16">
      <c r="C307" s="820"/>
      <c r="D307" s="820"/>
    </row>
    <row r="308" spans="3:4" ht="16">
      <c r="C308" s="820"/>
      <c r="D308" s="820"/>
    </row>
    <row r="309" spans="3:4" ht="16">
      <c r="C309" s="820"/>
      <c r="D309" s="820"/>
    </row>
    <row r="310" spans="3:4" ht="16">
      <c r="C310" s="820"/>
      <c r="D310" s="820"/>
    </row>
    <row r="311" spans="3:4" ht="16">
      <c r="C311" s="820"/>
      <c r="D311" s="820"/>
    </row>
    <row r="312" spans="3:4" ht="16">
      <c r="C312" s="820"/>
      <c r="D312" s="820"/>
    </row>
    <row r="313" spans="3:4" ht="16">
      <c r="C313" s="820"/>
      <c r="D313" s="820"/>
    </row>
    <row r="314" spans="3:4" ht="16">
      <c r="C314" s="820"/>
      <c r="D314" s="820"/>
    </row>
    <row r="315" spans="3:4" ht="16">
      <c r="C315" s="820"/>
      <c r="D315" s="820"/>
    </row>
    <row r="316" spans="3:4" ht="16">
      <c r="C316" s="820"/>
      <c r="D316" s="820"/>
    </row>
    <row r="317" spans="3:4" ht="16">
      <c r="C317" s="820"/>
      <c r="D317" s="820"/>
    </row>
    <row r="318" spans="3:4" ht="16">
      <c r="C318" s="820"/>
      <c r="D318" s="820"/>
    </row>
    <row r="319" spans="3:4" ht="16">
      <c r="C319" s="820"/>
      <c r="D319" s="820"/>
    </row>
    <row r="320" spans="3:4" ht="16">
      <c r="C320" s="820"/>
      <c r="D320" s="820"/>
    </row>
    <row r="321" spans="3:4" ht="16">
      <c r="C321" s="820"/>
      <c r="D321" s="820"/>
    </row>
    <row r="322" spans="3:4" ht="16">
      <c r="C322" s="820"/>
      <c r="D322" s="820"/>
    </row>
    <row r="323" spans="3:4" ht="16">
      <c r="C323" s="820"/>
      <c r="D323" s="820"/>
    </row>
    <row r="324" spans="3:4" ht="16">
      <c r="C324" s="820"/>
      <c r="D324" s="820"/>
    </row>
    <row r="325" spans="3:4" ht="16">
      <c r="C325" s="820"/>
      <c r="D325" s="820"/>
    </row>
    <row r="326" spans="3:4" ht="16">
      <c r="C326" s="820"/>
      <c r="D326" s="820"/>
    </row>
    <row r="327" spans="3:4" ht="16">
      <c r="C327" s="820"/>
      <c r="D327" s="820"/>
    </row>
    <row r="328" spans="3:4" ht="16">
      <c r="C328" s="820"/>
      <c r="D328" s="820"/>
    </row>
    <row r="329" spans="3:4" ht="16">
      <c r="C329" s="820"/>
      <c r="D329" s="820"/>
    </row>
    <row r="330" spans="3:4" ht="16">
      <c r="C330" s="820"/>
      <c r="D330" s="820"/>
    </row>
    <row r="331" spans="3:4" ht="16">
      <c r="C331" s="820"/>
      <c r="D331" s="820"/>
    </row>
    <row r="332" spans="3:4" ht="16">
      <c r="C332" s="820"/>
      <c r="D332" s="820"/>
    </row>
    <row r="333" spans="3:4" ht="16">
      <c r="C333" s="820"/>
      <c r="D333" s="820"/>
    </row>
    <row r="334" spans="3:4" ht="16">
      <c r="C334" s="820"/>
      <c r="D334" s="820"/>
    </row>
    <row r="335" spans="3:4" ht="16">
      <c r="C335" s="820"/>
      <c r="D335" s="820"/>
    </row>
    <row r="336" spans="3:4" ht="16">
      <c r="C336" s="820"/>
      <c r="D336" s="820"/>
    </row>
    <row r="337" spans="3:4" ht="16">
      <c r="C337" s="820"/>
      <c r="D337" s="820"/>
    </row>
    <row r="338" spans="3:4" ht="16">
      <c r="C338" s="820"/>
      <c r="D338" s="820"/>
    </row>
    <row r="339" spans="3:4" ht="16">
      <c r="C339" s="820"/>
      <c r="D339" s="820"/>
    </row>
    <row r="340" spans="3:4" ht="16">
      <c r="C340" s="820"/>
      <c r="D340" s="820"/>
    </row>
    <row r="341" spans="3:4" ht="16">
      <c r="C341" s="820"/>
      <c r="D341" s="820"/>
    </row>
    <row r="342" spans="3:4" ht="16">
      <c r="C342" s="820"/>
      <c r="D342" s="820"/>
    </row>
    <row r="343" spans="3:4" ht="16">
      <c r="C343" s="820"/>
      <c r="D343" s="820"/>
    </row>
    <row r="344" spans="3:4" ht="16">
      <c r="C344" s="820"/>
      <c r="D344" s="820"/>
    </row>
    <row r="345" spans="3:4" ht="16">
      <c r="C345" s="820"/>
      <c r="D345" s="820"/>
    </row>
    <row r="346" spans="3:4" ht="16">
      <c r="C346" s="820"/>
      <c r="D346" s="820"/>
    </row>
    <row r="347" spans="3:4" ht="16">
      <c r="C347" s="820"/>
      <c r="D347" s="820"/>
    </row>
    <row r="348" spans="3:4" ht="16">
      <c r="C348" s="820"/>
      <c r="D348" s="820"/>
    </row>
    <row r="349" spans="3:4" ht="16">
      <c r="C349" s="820"/>
      <c r="D349" s="820"/>
    </row>
    <row r="350" spans="3:4" ht="16">
      <c r="C350" s="820"/>
      <c r="D350" s="820"/>
    </row>
    <row r="351" spans="3:4" ht="16">
      <c r="C351" s="820"/>
      <c r="D351" s="820"/>
    </row>
    <row r="352" spans="3:4" ht="16">
      <c r="C352" s="820"/>
      <c r="D352" s="820"/>
    </row>
    <row r="353" spans="3:4" ht="16">
      <c r="C353" s="820"/>
      <c r="D353" s="820"/>
    </row>
    <row r="354" spans="3:4" ht="16">
      <c r="C354" s="820"/>
      <c r="D354" s="820"/>
    </row>
    <row r="355" spans="3:4" ht="16">
      <c r="C355" s="820"/>
      <c r="D355" s="820"/>
    </row>
    <row r="356" spans="3:4" ht="16">
      <c r="C356" s="820"/>
      <c r="D356" s="820"/>
    </row>
    <row r="357" spans="3:4" ht="16">
      <c r="C357" s="820"/>
      <c r="D357" s="820"/>
    </row>
    <row r="358" spans="3:4" ht="16">
      <c r="C358" s="820"/>
      <c r="D358" s="820"/>
    </row>
    <row r="359" spans="3:4" ht="16">
      <c r="C359" s="820"/>
      <c r="D359" s="820"/>
    </row>
    <row r="360" spans="3:4" ht="16">
      <c r="C360" s="820"/>
      <c r="D360" s="820"/>
    </row>
    <row r="361" spans="3:4" ht="16">
      <c r="C361" s="820"/>
      <c r="D361" s="820"/>
    </row>
    <row r="362" spans="3:4" ht="16">
      <c r="C362" s="820"/>
      <c r="D362" s="820"/>
    </row>
    <row r="363" spans="3:4" ht="16">
      <c r="C363" s="820"/>
      <c r="D363" s="820"/>
    </row>
    <row r="364" spans="3:4" ht="16">
      <c r="C364" s="820"/>
      <c r="D364" s="820"/>
    </row>
    <row r="365" spans="3:4" ht="16">
      <c r="C365" s="820"/>
      <c r="D365" s="820"/>
    </row>
    <row r="366" spans="3:4" ht="16">
      <c r="C366" s="820"/>
      <c r="D366" s="820"/>
    </row>
    <row r="367" spans="3:4" ht="16">
      <c r="C367" s="820"/>
      <c r="D367" s="820"/>
    </row>
    <row r="368" spans="3:4" ht="16">
      <c r="C368" s="820"/>
      <c r="D368" s="820"/>
    </row>
    <row r="369" spans="3:4" ht="16">
      <c r="C369" s="820"/>
      <c r="D369" s="820"/>
    </row>
    <row r="370" spans="3:4" ht="16">
      <c r="C370" s="820"/>
      <c r="D370" s="820"/>
    </row>
    <row r="371" spans="3:4" ht="16">
      <c r="C371" s="820"/>
      <c r="D371" s="820"/>
    </row>
    <row r="372" spans="3:4" ht="16">
      <c r="C372" s="820"/>
      <c r="D372" s="820"/>
    </row>
    <row r="373" spans="3:4" ht="16">
      <c r="C373" s="820"/>
      <c r="D373" s="820"/>
    </row>
    <row r="374" spans="3:4" ht="16">
      <c r="C374" s="820"/>
      <c r="D374" s="820"/>
    </row>
    <row r="375" spans="3:4" ht="16">
      <c r="C375" s="820"/>
      <c r="D375" s="820"/>
    </row>
    <row r="376" spans="3:4" ht="16">
      <c r="C376" s="820"/>
      <c r="D376" s="820"/>
    </row>
    <row r="377" spans="3:4" ht="16">
      <c r="C377" s="820"/>
      <c r="D377" s="820"/>
    </row>
    <row r="378" spans="3:4" ht="16">
      <c r="C378" s="820"/>
      <c r="D378" s="820"/>
    </row>
    <row r="379" spans="3:4" ht="16">
      <c r="C379" s="820"/>
      <c r="D379" s="820"/>
    </row>
    <row r="380" spans="3:4" ht="16">
      <c r="C380" s="820"/>
      <c r="D380" s="820"/>
    </row>
    <row r="381" spans="3:4" ht="16">
      <c r="C381" s="820"/>
      <c r="D381" s="820"/>
    </row>
    <row r="382" spans="3:4" ht="16">
      <c r="C382" s="820"/>
      <c r="D382" s="820"/>
    </row>
    <row r="383" spans="3:4" ht="16">
      <c r="C383" s="820"/>
      <c r="D383" s="820"/>
    </row>
    <row r="384" spans="3:4" ht="16">
      <c r="C384" s="820"/>
      <c r="D384" s="820"/>
    </row>
    <row r="385" spans="3:4" ht="16">
      <c r="C385" s="820"/>
      <c r="D385" s="820"/>
    </row>
    <row r="386" spans="3:4" ht="16">
      <c r="C386" s="820"/>
      <c r="D386" s="820"/>
    </row>
    <row r="387" spans="3:4" ht="16">
      <c r="C387" s="820"/>
      <c r="D387" s="820"/>
    </row>
    <row r="388" spans="3:4" ht="16">
      <c r="C388" s="820"/>
      <c r="D388" s="820"/>
    </row>
    <row r="389" spans="3:4" ht="16">
      <c r="C389" s="820"/>
      <c r="D389" s="820"/>
    </row>
    <row r="390" spans="3:4" ht="16">
      <c r="C390" s="820"/>
      <c r="D390" s="820"/>
    </row>
    <row r="391" spans="3:4" ht="16">
      <c r="C391" s="820"/>
      <c r="D391" s="820"/>
    </row>
    <row r="392" spans="3:4" ht="16">
      <c r="C392" s="820"/>
      <c r="D392" s="820"/>
    </row>
    <row r="393" spans="3:4" ht="16">
      <c r="C393" s="820"/>
      <c r="D393" s="820"/>
    </row>
    <row r="394" spans="3:4" ht="16">
      <c r="C394" s="820"/>
      <c r="D394" s="820"/>
    </row>
    <row r="395" spans="3:4" ht="16">
      <c r="C395" s="820"/>
      <c r="D395" s="820"/>
    </row>
    <row r="396" spans="3:4" ht="16">
      <c r="C396" s="820"/>
      <c r="D396" s="820"/>
    </row>
    <row r="397" spans="3:4" ht="16">
      <c r="C397" s="820"/>
      <c r="D397" s="820"/>
    </row>
    <row r="398" spans="3:4" ht="16">
      <c r="C398" s="820"/>
      <c r="D398" s="820"/>
    </row>
    <row r="399" spans="3:4" ht="16">
      <c r="C399" s="820"/>
      <c r="D399" s="820"/>
    </row>
    <row r="400" spans="3:4" ht="16">
      <c r="C400" s="820"/>
      <c r="D400" s="820"/>
    </row>
    <row r="401" spans="3:4" ht="16">
      <c r="C401" s="820"/>
      <c r="D401" s="820"/>
    </row>
    <row r="402" spans="3:4" ht="16">
      <c r="C402" s="820"/>
      <c r="D402" s="820"/>
    </row>
    <row r="403" spans="3:4" ht="16">
      <c r="C403" s="820"/>
      <c r="D403" s="820"/>
    </row>
    <row r="404" spans="3:4" ht="16">
      <c r="C404" s="820"/>
      <c r="D404" s="820"/>
    </row>
    <row r="405" spans="3:4" ht="16">
      <c r="C405" s="820"/>
      <c r="D405" s="820"/>
    </row>
    <row r="406" spans="3:4" ht="16">
      <c r="C406" s="820"/>
      <c r="D406" s="820"/>
    </row>
    <row r="407" spans="3:4" ht="16">
      <c r="C407" s="820"/>
      <c r="D407" s="820"/>
    </row>
    <row r="408" spans="3:4" ht="16">
      <c r="C408" s="820"/>
      <c r="D408" s="820"/>
    </row>
    <row r="409" spans="3:4" ht="16">
      <c r="C409" s="820"/>
      <c r="D409" s="820"/>
    </row>
    <row r="410" spans="3:4" ht="16">
      <c r="C410" s="820"/>
      <c r="D410" s="820"/>
    </row>
    <row r="411" spans="3:4" ht="16">
      <c r="C411" s="820"/>
      <c r="D411" s="820"/>
    </row>
    <row r="412" spans="3:4" ht="16">
      <c r="C412" s="820"/>
      <c r="D412" s="820"/>
    </row>
    <row r="413" spans="3:4" ht="16">
      <c r="C413" s="820"/>
      <c r="D413" s="820"/>
    </row>
    <row r="414" spans="3:4" ht="16">
      <c r="C414" s="820"/>
      <c r="D414" s="820"/>
    </row>
    <row r="415" spans="3:4" ht="16">
      <c r="C415" s="820"/>
      <c r="D415" s="820"/>
    </row>
    <row r="416" spans="3:4" ht="16">
      <c r="C416" s="820"/>
      <c r="D416" s="820"/>
    </row>
    <row r="417" spans="3:4" ht="16">
      <c r="C417" s="820"/>
      <c r="D417" s="820"/>
    </row>
    <row r="418" spans="3:4" ht="16">
      <c r="C418" s="820"/>
      <c r="D418" s="820"/>
    </row>
    <row r="419" spans="3:4" ht="16">
      <c r="C419" s="820"/>
      <c r="D419" s="820"/>
    </row>
    <row r="420" spans="3:4" ht="16">
      <c r="C420" s="820"/>
      <c r="D420" s="820"/>
    </row>
    <row r="421" spans="3:4" ht="16">
      <c r="C421" s="820"/>
      <c r="D421" s="820"/>
    </row>
    <row r="422" spans="3:4" ht="16">
      <c r="C422" s="820"/>
      <c r="D422" s="820"/>
    </row>
    <row r="423" spans="3:4" ht="16">
      <c r="C423" s="820"/>
      <c r="D423" s="820"/>
    </row>
    <row r="424" spans="3:4" ht="16">
      <c r="C424" s="820"/>
      <c r="D424" s="820"/>
    </row>
    <row r="425" spans="3:4" ht="16">
      <c r="C425" s="820"/>
      <c r="D425" s="820"/>
    </row>
    <row r="426" spans="3:4" ht="16">
      <c r="C426" s="820"/>
      <c r="D426" s="820"/>
    </row>
    <row r="427" spans="3:4" ht="16">
      <c r="C427" s="820"/>
      <c r="D427" s="820"/>
    </row>
    <row r="428" spans="3:4" ht="16">
      <c r="C428" s="820"/>
      <c r="D428" s="820"/>
    </row>
    <row r="429" spans="3:4" ht="16">
      <c r="C429" s="820"/>
      <c r="D429" s="820"/>
    </row>
    <row r="430" spans="3:4" ht="16">
      <c r="C430" s="820"/>
      <c r="D430" s="820"/>
    </row>
    <row r="431" spans="3:4" ht="16">
      <c r="C431" s="820"/>
      <c r="D431" s="820"/>
    </row>
    <row r="432" spans="3:4" ht="16">
      <c r="C432" s="820"/>
      <c r="D432" s="820"/>
    </row>
    <row r="433" spans="3:4" ht="16">
      <c r="C433" s="820"/>
      <c r="D433" s="820"/>
    </row>
    <row r="434" spans="3:4" ht="16">
      <c r="C434" s="820"/>
      <c r="D434" s="820"/>
    </row>
    <row r="435" spans="3:4" ht="16">
      <c r="C435" s="820"/>
      <c r="D435" s="820"/>
    </row>
    <row r="436" spans="3:4" ht="16">
      <c r="C436" s="820"/>
      <c r="D436" s="820"/>
    </row>
    <row r="437" spans="3:4" ht="16">
      <c r="C437" s="820"/>
      <c r="D437" s="820"/>
    </row>
    <row r="438" spans="3:4" ht="16">
      <c r="C438" s="820"/>
      <c r="D438" s="820"/>
    </row>
    <row r="439" spans="3:4" ht="16">
      <c r="C439" s="820"/>
      <c r="D439" s="820"/>
    </row>
    <row r="440" spans="3:4" ht="16">
      <c r="C440" s="820"/>
      <c r="D440" s="820"/>
    </row>
    <row r="441" spans="3:4" ht="16">
      <c r="C441" s="820"/>
      <c r="D441" s="820"/>
    </row>
    <row r="442" spans="3:4" ht="16">
      <c r="C442" s="820"/>
      <c r="D442" s="820"/>
    </row>
    <row r="443" spans="3:4" ht="16">
      <c r="C443" s="820"/>
      <c r="D443" s="820"/>
    </row>
    <row r="444" spans="3:4" ht="16">
      <c r="C444" s="820"/>
      <c r="D444" s="820"/>
    </row>
    <row r="445" spans="3:4" ht="16">
      <c r="C445" s="820"/>
      <c r="D445" s="820"/>
    </row>
    <row r="446" spans="3:4" ht="16">
      <c r="C446" s="820"/>
      <c r="D446" s="820"/>
    </row>
    <row r="447" spans="3:4" ht="16">
      <c r="C447" s="820"/>
      <c r="D447" s="820"/>
    </row>
    <row r="448" spans="3:4" ht="16">
      <c r="C448" s="820"/>
      <c r="D448" s="820"/>
    </row>
    <row r="449" spans="3:4" ht="16">
      <c r="C449" s="820"/>
      <c r="D449" s="820"/>
    </row>
    <row r="450" spans="3:4" ht="16">
      <c r="C450" s="820"/>
      <c r="D450" s="820"/>
    </row>
    <row r="451" spans="3:4" ht="16">
      <c r="C451" s="820"/>
      <c r="D451" s="820"/>
    </row>
    <row r="452" spans="3:4" ht="16">
      <c r="C452" s="820"/>
      <c r="D452" s="820"/>
    </row>
    <row r="453" spans="3:4" ht="16">
      <c r="C453" s="820"/>
      <c r="D453" s="820"/>
    </row>
    <row r="454" spans="3:4" ht="16">
      <c r="C454" s="820"/>
      <c r="D454" s="820"/>
    </row>
    <row r="455" spans="3:4" ht="16">
      <c r="C455" s="820"/>
      <c r="D455" s="820"/>
    </row>
    <row r="456" spans="3:4" ht="16">
      <c r="C456" s="820"/>
      <c r="D456" s="820"/>
    </row>
    <row r="457" spans="3:4" ht="16">
      <c r="C457" s="820"/>
      <c r="D457" s="820"/>
    </row>
    <row r="458" spans="3:4" ht="16">
      <c r="C458" s="820"/>
      <c r="D458" s="820"/>
    </row>
    <row r="459" spans="3:4" ht="16">
      <c r="C459" s="820"/>
      <c r="D459" s="820"/>
    </row>
    <row r="460" spans="3:4" ht="16">
      <c r="C460" s="820"/>
      <c r="D460" s="820"/>
    </row>
    <row r="461" spans="3:4" ht="16">
      <c r="C461" s="820"/>
      <c r="D461" s="820"/>
    </row>
    <row r="462" spans="3:4" ht="16">
      <c r="C462" s="820"/>
      <c r="D462" s="820"/>
    </row>
    <row r="463" spans="3:4" ht="16">
      <c r="C463" s="820"/>
      <c r="D463" s="820"/>
    </row>
    <row r="464" spans="3:4" ht="16">
      <c r="C464" s="820"/>
      <c r="D464" s="820"/>
    </row>
    <row r="465" spans="3:4" ht="16">
      <c r="C465" s="820"/>
      <c r="D465" s="820"/>
    </row>
    <row r="466" spans="3:4" ht="16">
      <c r="C466" s="820"/>
      <c r="D466" s="820"/>
    </row>
    <row r="467" spans="3:4" ht="16">
      <c r="C467" s="820"/>
      <c r="D467" s="820"/>
    </row>
    <row r="468" spans="3:4" ht="16">
      <c r="C468" s="820"/>
      <c r="D468" s="820"/>
    </row>
    <row r="469" spans="3:4" ht="16">
      <c r="C469" s="820"/>
      <c r="D469" s="820"/>
    </row>
    <row r="470" spans="3:4" ht="16">
      <c r="C470" s="820"/>
      <c r="D470" s="820"/>
    </row>
    <row r="471" spans="3:4" ht="16">
      <c r="C471" s="820"/>
      <c r="D471" s="820"/>
    </row>
    <row r="472" spans="3:4" ht="16">
      <c r="C472" s="820"/>
      <c r="D472" s="820"/>
    </row>
    <row r="473" spans="3:4" ht="16">
      <c r="C473" s="820"/>
      <c r="D473" s="820"/>
    </row>
    <row r="474" spans="3:4" ht="16">
      <c r="C474" s="820"/>
      <c r="D474" s="820"/>
    </row>
    <row r="475" spans="3:4" ht="16">
      <c r="C475" s="820"/>
      <c r="D475" s="820"/>
    </row>
    <row r="476" spans="3:4" ht="16">
      <c r="C476" s="820"/>
      <c r="D476" s="820"/>
    </row>
    <row r="477" spans="3:4" ht="16">
      <c r="C477" s="820"/>
      <c r="D477" s="820"/>
    </row>
    <row r="478" spans="3:4" ht="16">
      <c r="C478" s="820"/>
      <c r="D478" s="820"/>
    </row>
    <row r="479" spans="3:4" ht="16">
      <c r="C479" s="820"/>
      <c r="D479" s="820"/>
    </row>
    <row r="480" spans="3:4" ht="16">
      <c r="C480" s="820"/>
      <c r="D480" s="820"/>
    </row>
    <row r="481" spans="3:4" ht="16">
      <c r="C481" s="820"/>
      <c r="D481" s="820"/>
    </row>
    <row r="482" spans="3:4" ht="16">
      <c r="C482" s="820"/>
      <c r="D482" s="820"/>
    </row>
    <row r="483" spans="3:4" ht="16">
      <c r="C483" s="820"/>
      <c r="D483" s="820"/>
    </row>
    <row r="484" spans="3:4" ht="16">
      <c r="C484" s="820"/>
      <c r="D484" s="820"/>
    </row>
    <row r="485" spans="3:4" ht="16">
      <c r="C485" s="820"/>
      <c r="D485" s="820"/>
    </row>
    <row r="486" spans="3:4" ht="16">
      <c r="C486" s="820"/>
      <c r="D486" s="820"/>
    </row>
    <row r="487" spans="3:4" ht="16">
      <c r="C487" s="820"/>
      <c r="D487" s="820"/>
    </row>
    <row r="488" spans="3:4" ht="16">
      <c r="C488" s="820"/>
      <c r="D488" s="820"/>
    </row>
    <row r="489" spans="3:4" ht="16">
      <c r="C489" s="820"/>
      <c r="D489" s="820"/>
    </row>
    <row r="490" spans="3:4" ht="16">
      <c r="C490" s="820"/>
      <c r="D490" s="820"/>
    </row>
    <row r="491" spans="3:4" ht="16">
      <c r="C491" s="820"/>
      <c r="D491" s="820"/>
    </row>
    <row r="492" spans="3:4" ht="16">
      <c r="C492" s="820"/>
      <c r="D492" s="820"/>
    </row>
    <row r="493" spans="3:4" ht="16">
      <c r="C493" s="820"/>
      <c r="D493" s="820"/>
    </row>
    <row r="494" spans="3:4" ht="16">
      <c r="C494" s="820"/>
      <c r="D494" s="820"/>
    </row>
    <row r="495" spans="3:4" ht="16">
      <c r="C495" s="820"/>
      <c r="D495" s="820"/>
    </row>
    <row r="496" spans="3:4" ht="16">
      <c r="C496" s="820"/>
      <c r="D496" s="820"/>
    </row>
    <row r="497" spans="3:4" ht="16">
      <c r="C497" s="820"/>
      <c r="D497" s="820"/>
    </row>
    <row r="498" spans="3:4" ht="16">
      <c r="C498" s="820"/>
      <c r="D498" s="820"/>
    </row>
    <row r="499" spans="3:4" ht="16">
      <c r="C499" s="820"/>
      <c r="D499" s="820"/>
    </row>
    <row r="500" spans="3:4" ht="16">
      <c r="C500" s="820"/>
      <c r="D500" s="820"/>
    </row>
    <row r="501" spans="3:4" ht="16">
      <c r="C501" s="820"/>
      <c r="D501" s="820"/>
    </row>
    <row r="502" spans="3:4" ht="16">
      <c r="C502" s="820"/>
      <c r="D502" s="820"/>
    </row>
    <row r="503" spans="3:4" ht="16">
      <c r="C503" s="820"/>
      <c r="D503" s="820"/>
    </row>
    <row r="504" spans="3:4" ht="16">
      <c r="C504" s="820"/>
      <c r="D504" s="820"/>
    </row>
    <row r="505" spans="3:4" ht="16">
      <c r="C505" s="820"/>
      <c r="D505" s="820"/>
    </row>
    <row r="506" spans="3:4" ht="16">
      <c r="C506" s="820"/>
      <c r="D506" s="820"/>
    </row>
    <row r="507" spans="3:4" ht="16">
      <c r="C507" s="820"/>
      <c r="D507" s="820"/>
    </row>
    <row r="508" spans="3:4" ht="16">
      <c r="C508" s="820"/>
      <c r="D508" s="820"/>
    </row>
    <row r="509" spans="3:4" ht="16">
      <c r="C509" s="820"/>
      <c r="D509" s="820"/>
    </row>
    <row r="510" spans="3:4" ht="16">
      <c r="C510" s="820"/>
      <c r="D510" s="820"/>
    </row>
    <row r="511" spans="3:4" ht="16">
      <c r="C511" s="820"/>
      <c r="D511" s="820"/>
    </row>
    <row r="512" spans="3:4" ht="16">
      <c r="C512" s="820"/>
      <c r="D512" s="820"/>
    </row>
    <row r="513" spans="3:4" ht="16">
      <c r="C513" s="820"/>
      <c r="D513" s="820"/>
    </row>
    <row r="514" spans="3:4" ht="16">
      <c r="C514" s="820"/>
      <c r="D514" s="820"/>
    </row>
    <row r="515" spans="3:4" ht="16">
      <c r="C515" s="820"/>
      <c r="D515" s="820"/>
    </row>
    <row r="516" spans="3:4" ht="16">
      <c r="C516" s="820"/>
      <c r="D516" s="820"/>
    </row>
    <row r="517" spans="3:4" ht="16">
      <c r="C517" s="820"/>
      <c r="D517" s="820"/>
    </row>
    <row r="518" spans="3:4" ht="16">
      <c r="C518" s="820"/>
      <c r="D518" s="820"/>
    </row>
    <row r="519" spans="3:4" ht="16">
      <c r="C519" s="820"/>
      <c r="D519" s="820"/>
    </row>
    <row r="520" spans="3:4" ht="16">
      <c r="C520" s="820"/>
      <c r="D520" s="820"/>
    </row>
    <row r="521" spans="3:4" ht="16">
      <c r="C521" s="820"/>
      <c r="D521" s="820"/>
    </row>
    <row r="522" spans="3:4" ht="16">
      <c r="C522" s="820"/>
      <c r="D522" s="820"/>
    </row>
    <row r="523" spans="3:4" ht="16">
      <c r="C523" s="820"/>
      <c r="D523" s="820"/>
    </row>
    <row r="524" spans="3:4" ht="16">
      <c r="C524" s="820"/>
      <c r="D524" s="820"/>
    </row>
    <row r="525" spans="3:4" ht="16">
      <c r="C525" s="820"/>
      <c r="D525" s="820"/>
    </row>
    <row r="526" spans="3:4" ht="16">
      <c r="C526" s="820"/>
      <c r="D526" s="820"/>
    </row>
    <row r="527" spans="3:4" ht="16">
      <c r="C527" s="820"/>
      <c r="D527" s="820"/>
    </row>
    <row r="528" spans="3:4" ht="16">
      <c r="C528" s="820"/>
      <c r="D528" s="820"/>
    </row>
    <row r="529" spans="3:4" ht="16">
      <c r="C529" s="820"/>
      <c r="D529" s="820"/>
    </row>
    <row r="530" spans="3:4" ht="16">
      <c r="C530" s="820"/>
      <c r="D530" s="820"/>
    </row>
    <row r="531" spans="3:4" ht="16">
      <c r="C531" s="820"/>
      <c r="D531" s="820"/>
    </row>
    <row r="532" spans="3:4" ht="16">
      <c r="C532" s="820"/>
      <c r="D532" s="820"/>
    </row>
    <row r="533" spans="3:4" ht="16">
      <c r="C533" s="820"/>
      <c r="D533" s="820"/>
    </row>
    <row r="534" spans="3:4" ht="16">
      <c r="C534" s="820"/>
      <c r="D534" s="820"/>
    </row>
    <row r="535" spans="3:4" ht="16">
      <c r="C535" s="820"/>
      <c r="D535" s="820"/>
    </row>
    <row r="536" spans="3:4" ht="16">
      <c r="C536" s="820"/>
      <c r="D536" s="820"/>
    </row>
    <row r="537" spans="3:4" ht="16">
      <c r="C537" s="820"/>
      <c r="D537" s="820"/>
    </row>
    <row r="538" spans="3:4" ht="16">
      <c r="C538" s="820"/>
      <c r="D538" s="820"/>
    </row>
    <row r="539" spans="3:4" ht="16">
      <c r="C539" s="820"/>
      <c r="D539" s="820"/>
    </row>
    <row r="540" spans="3:4" ht="16">
      <c r="C540" s="820"/>
      <c r="D540" s="820"/>
    </row>
    <row r="541" spans="3:4" ht="16">
      <c r="C541" s="820"/>
      <c r="D541" s="820"/>
    </row>
    <row r="542" spans="3:4" ht="16">
      <c r="C542" s="820"/>
      <c r="D542" s="820"/>
    </row>
    <row r="543" spans="3:4" ht="16">
      <c r="C543" s="820"/>
      <c r="D543" s="820"/>
    </row>
    <row r="544" spans="3:4" ht="16">
      <c r="C544" s="820"/>
      <c r="D544" s="820"/>
    </row>
    <row r="545" spans="3:4" ht="16">
      <c r="C545" s="820"/>
      <c r="D545" s="820"/>
    </row>
    <row r="546" spans="3:4" ht="16">
      <c r="C546" s="820"/>
      <c r="D546" s="820"/>
    </row>
    <row r="547" spans="3:4" ht="16">
      <c r="C547" s="820"/>
      <c r="D547" s="820"/>
    </row>
    <row r="548" spans="3:4" ht="16">
      <c r="C548" s="820"/>
      <c r="D548" s="820"/>
    </row>
    <row r="549" spans="3:4" ht="16">
      <c r="C549" s="820"/>
      <c r="D549" s="820"/>
    </row>
    <row r="550" spans="3:4" ht="16">
      <c r="C550" s="820"/>
      <c r="D550" s="820"/>
    </row>
    <row r="551" spans="3:4" ht="16">
      <c r="C551" s="820"/>
      <c r="D551" s="820"/>
    </row>
    <row r="552" spans="3:4" ht="16">
      <c r="C552" s="820"/>
      <c r="D552" s="820"/>
    </row>
    <row r="553" spans="3:4" ht="16">
      <c r="C553" s="820"/>
      <c r="D553" s="820"/>
    </row>
    <row r="554" spans="3:4" ht="16">
      <c r="C554" s="820"/>
      <c r="D554" s="820"/>
    </row>
    <row r="555" spans="3:4" ht="16">
      <c r="C555" s="820"/>
      <c r="D555" s="820"/>
    </row>
    <row r="556" spans="3:4" ht="16">
      <c r="C556" s="820"/>
      <c r="D556" s="820"/>
    </row>
    <row r="557" spans="3:4" ht="16">
      <c r="C557" s="820"/>
      <c r="D557" s="820"/>
    </row>
    <row r="558" spans="3:4" ht="16">
      <c r="C558" s="820"/>
      <c r="D558" s="820"/>
    </row>
    <row r="559" spans="3:4" ht="16">
      <c r="C559" s="820"/>
      <c r="D559" s="820"/>
    </row>
    <row r="560" spans="3:4" ht="16">
      <c r="C560" s="820"/>
      <c r="D560" s="820"/>
    </row>
    <row r="561" spans="3:4" ht="16">
      <c r="C561" s="820"/>
      <c r="D561" s="820"/>
    </row>
    <row r="562" spans="3:4" ht="16">
      <c r="C562" s="820"/>
      <c r="D562" s="820"/>
    </row>
    <row r="563" spans="3:4" ht="16">
      <c r="C563" s="820"/>
      <c r="D563" s="820"/>
    </row>
    <row r="564" spans="3:4" ht="16">
      <c r="C564" s="820"/>
      <c r="D564" s="820"/>
    </row>
    <row r="565" spans="3:4" ht="16">
      <c r="C565" s="820"/>
      <c r="D565" s="820"/>
    </row>
    <row r="566" spans="3:4" ht="16">
      <c r="C566" s="820"/>
      <c r="D566" s="820"/>
    </row>
    <row r="567" spans="3:4" ht="16">
      <c r="C567" s="820"/>
      <c r="D567" s="820"/>
    </row>
    <row r="568" spans="3:4" ht="16">
      <c r="C568" s="820"/>
      <c r="D568" s="820"/>
    </row>
    <row r="569" spans="3:4" ht="16">
      <c r="C569" s="820"/>
      <c r="D569" s="820"/>
    </row>
    <row r="570" spans="3:4" ht="16">
      <c r="C570" s="820"/>
      <c r="D570" s="820"/>
    </row>
    <row r="571" spans="3:4" ht="16">
      <c r="C571" s="820"/>
      <c r="D571" s="820"/>
    </row>
    <row r="572" spans="3:4" ht="16">
      <c r="C572" s="820"/>
      <c r="D572" s="820"/>
    </row>
    <row r="573" spans="3:4" ht="16">
      <c r="C573" s="820"/>
      <c r="D573" s="820"/>
    </row>
    <row r="574" spans="3:4" ht="16">
      <c r="C574" s="820"/>
      <c r="D574" s="820"/>
    </row>
    <row r="575" spans="3:4" ht="16">
      <c r="C575" s="820"/>
      <c r="D575" s="820"/>
    </row>
    <row r="576" spans="3:4" ht="16">
      <c r="C576" s="820"/>
      <c r="D576" s="820"/>
    </row>
    <row r="577" spans="3:4" ht="16">
      <c r="C577" s="820"/>
      <c r="D577" s="820"/>
    </row>
    <row r="578" spans="3:4" ht="16">
      <c r="C578" s="820"/>
      <c r="D578" s="820"/>
    </row>
    <row r="579" spans="3:4" ht="16">
      <c r="C579" s="820"/>
      <c r="D579" s="820"/>
    </row>
    <row r="580" spans="3:4" ht="16">
      <c r="C580" s="820"/>
      <c r="D580" s="820"/>
    </row>
    <row r="581" spans="3:4" ht="16">
      <c r="C581" s="820"/>
      <c r="D581" s="820"/>
    </row>
    <row r="582" spans="3:4" ht="16">
      <c r="C582" s="820"/>
      <c r="D582" s="820"/>
    </row>
    <row r="583" spans="3:4" ht="16">
      <c r="C583" s="820"/>
      <c r="D583" s="820"/>
    </row>
    <row r="584" spans="3:4" ht="16">
      <c r="C584" s="820"/>
      <c r="D584" s="820"/>
    </row>
    <row r="585" spans="3:4" ht="16">
      <c r="C585" s="820"/>
      <c r="D585" s="820"/>
    </row>
    <row r="586" spans="3:4" ht="16">
      <c r="C586" s="820"/>
      <c r="D586" s="820"/>
    </row>
    <row r="587" spans="3:4" ht="16">
      <c r="C587" s="820"/>
      <c r="D587" s="820"/>
    </row>
    <row r="588" spans="3:4" ht="16">
      <c r="C588" s="820"/>
      <c r="D588" s="820"/>
    </row>
    <row r="589" spans="3:4" ht="16">
      <c r="C589" s="820"/>
      <c r="D589" s="820"/>
    </row>
    <row r="590" spans="3:4" ht="16">
      <c r="C590" s="820"/>
      <c r="D590" s="820"/>
    </row>
    <row r="591" spans="3:4" ht="16">
      <c r="C591" s="820"/>
      <c r="D591" s="820"/>
    </row>
    <row r="592" spans="3:4" ht="16">
      <c r="C592" s="820"/>
      <c r="D592" s="820"/>
    </row>
    <row r="593" spans="3:4" ht="16">
      <c r="C593" s="820"/>
      <c r="D593" s="820"/>
    </row>
    <row r="594" spans="3:4" ht="16">
      <c r="C594" s="820"/>
      <c r="D594" s="820"/>
    </row>
    <row r="595" spans="3:4" ht="16">
      <c r="C595" s="820"/>
      <c r="D595" s="820"/>
    </row>
    <row r="596" spans="3:4" ht="16">
      <c r="C596" s="820"/>
      <c r="D596" s="820"/>
    </row>
    <row r="597" spans="3:4" ht="16">
      <c r="C597" s="820"/>
      <c r="D597" s="820"/>
    </row>
    <row r="598" spans="3:4" ht="16">
      <c r="C598" s="820"/>
      <c r="D598" s="820"/>
    </row>
    <row r="599" spans="3:4" ht="16">
      <c r="C599" s="820"/>
      <c r="D599" s="820"/>
    </row>
    <row r="600" spans="3:4" ht="16">
      <c r="C600" s="820"/>
      <c r="D600" s="820"/>
    </row>
    <row r="601" spans="3:4" ht="16">
      <c r="C601" s="820"/>
      <c r="D601" s="820"/>
    </row>
    <row r="602" spans="3:4" ht="16">
      <c r="C602" s="820"/>
      <c r="D602" s="820"/>
    </row>
    <row r="603" spans="3:4" ht="16">
      <c r="C603" s="820"/>
      <c r="D603" s="820"/>
    </row>
    <row r="604" spans="3:4" ht="16">
      <c r="C604" s="820"/>
      <c r="D604" s="820"/>
    </row>
    <row r="605" spans="3:4" ht="16">
      <c r="C605" s="820"/>
      <c r="D605" s="820"/>
    </row>
    <row r="606" spans="3:4" ht="16">
      <c r="C606" s="820"/>
      <c r="D606" s="820"/>
    </row>
    <row r="607" spans="3:4" ht="16">
      <c r="C607" s="820"/>
      <c r="D607" s="820"/>
    </row>
    <row r="608" spans="3:4" ht="16">
      <c r="C608" s="820"/>
      <c r="D608" s="820"/>
    </row>
    <row r="609" spans="3:4" ht="16">
      <c r="C609" s="820"/>
      <c r="D609" s="820"/>
    </row>
    <row r="610" spans="3:4" ht="16">
      <c r="C610" s="820"/>
      <c r="D610" s="820"/>
    </row>
    <row r="611" spans="3:4" ht="16">
      <c r="C611" s="820"/>
      <c r="D611" s="820"/>
    </row>
    <row r="612" spans="3:4" ht="16">
      <c r="C612" s="820"/>
      <c r="D612" s="820"/>
    </row>
    <row r="613" spans="3:4" ht="16">
      <c r="C613" s="820"/>
      <c r="D613" s="820"/>
    </row>
    <row r="614" spans="3:4" ht="16">
      <c r="C614" s="820"/>
      <c r="D614" s="820"/>
    </row>
    <row r="615" spans="3:4" ht="16">
      <c r="C615" s="820"/>
      <c r="D615" s="820"/>
    </row>
    <row r="616" spans="3:4" ht="16">
      <c r="C616" s="820"/>
      <c r="D616" s="820"/>
    </row>
    <row r="617" spans="3:4" ht="16">
      <c r="C617" s="820"/>
      <c r="D617" s="820"/>
    </row>
    <row r="618" spans="3:4" ht="16">
      <c r="C618" s="820"/>
      <c r="D618" s="820"/>
    </row>
    <row r="619" spans="3:4" ht="16">
      <c r="C619" s="820"/>
      <c r="D619" s="820"/>
    </row>
    <row r="620" spans="3:4" ht="16">
      <c r="C620" s="820"/>
      <c r="D620" s="820"/>
    </row>
    <row r="621" spans="3:4" ht="16">
      <c r="C621" s="820"/>
      <c r="D621" s="820"/>
    </row>
    <row r="622" spans="3:4" ht="16">
      <c r="C622" s="820"/>
      <c r="D622" s="820"/>
    </row>
    <row r="623" spans="3:4" ht="16">
      <c r="C623" s="820"/>
      <c r="D623" s="820"/>
    </row>
    <row r="624" spans="3:4" ht="16">
      <c r="C624" s="820"/>
      <c r="D624" s="820"/>
    </row>
    <row r="625" spans="3:4" ht="16">
      <c r="C625" s="820"/>
      <c r="D625" s="820"/>
    </row>
    <row r="626" spans="3:4" ht="16">
      <c r="C626" s="820"/>
      <c r="D626" s="820"/>
    </row>
    <row r="627" spans="3:4" ht="16">
      <c r="C627" s="820"/>
      <c r="D627" s="820"/>
    </row>
    <row r="628" spans="3:4" ht="16">
      <c r="C628" s="820"/>
      <c r="D628" s="820"/>
    </row>
    <row r="629" spans="3:4" ht="16">
      <c r="C629" s="820"/>
      <c r="D629" s="820"/>
    </row>
    <row r="630" spans="3:4" ht="16">
      <c r="C630" s="820"/>
      <c r="D630" s="820"/>
    </row>
    <row r="631" spans="3:4" ht="16">
      <c r="C631" s="820"/>
      <c r="D631" s="820"/>
    </row>
    <row r="632" spans="3:4" ht="16">
      <c r="C632" s="820"/>
      <c r="D632" s="820"/>
    </row>
    <row r="633" spans="3:4" ht="16">
      <c r="C633" s="820"/>
      <c r="D633" s="820"/>
    </row>
    <row r="634" spans="3:4" ht="16">
      <c r="C634" s="820"/>
      <c r="D634" s="820"/>
    </row>
    <row r="635" spans="3:4" ht="16">
      <c r="C635" s="820"/>
      <c r="D635" s="820"/>
    </row>
    <row r="636" spans="3:4" ht="16">
      <c r="C636" s="820"/>
      <c r="D636" s="820"/>
    </row>
    <row r="637" spans="3:4" ht="16">
      <c r="C637" s="820"/>
      <c r="D637" s="820"/>
    </row>
    <row r="638" spans="3:4" ht="16">
      <c r="C638" s="820"/>
      <c r="D638" s="820"/>
    </row>
    <row r="639" spans="3:4" ht="16">
      <c r="C639" s="820"/>
      <c r="D639" s="820"/>
    </row>
    <row r="640" spans="3:4" ht="16">
      <c r="C640" s="820"/>
      <c r="D640" s="820"/>
    </row>
    <row r="641" spans="3:4" ht="16">
      <c r="C641" s="820"/>
      <c r="D641" s="820"/>
    </row>
    <row r="642" spans="3:4" ht="16">
      <c r="C642" s="820"/>
      <c r="D642" s="820"/>
    </row>
    <row r="643" spans="3:4" ht="16">
      <c r="C643" s="820"/>
      <c r="D643" s="820"/>
    </row>
    <row r="644" spans="3:4" ht="16">
      <c r="C644" s="820"/>
      <c r="D644" s="820"/>
    </row>
    <row r="645" spans="3:4" ht="16">
      <c r="C645" s="820"/>
      <c r="D645" s="820"/>
    </row>
    <row r="646" spans="3:4" ht="16">
      <c r="C646" s="820"/>
      <c r="D646" s="820"/>
    </row>
    <row r="647" spans="3:4" ht="16">
      <c r="C647" s="820"/>
      <c r="D647" s="820"/>
    </row>
    <row r="648" spans="3:4" ht="16">
      <c r="C648" s="820"/>
      <c r="D648" s="820"/>
    </row>
    <row r="649" spans="3:4" ht="16">
      <c r="C649" s="820"/>
      <c r="D649" s="820"/>
    </row>
    <row r="650" spans="3:4" ht="16">
      <c r="C650" s="820"/>
      <c r="D650" s="820"/>
    </row>
    <row r="651" spans="3:4" ht="16">
      <c r="C651" s="820"/>
      <c r="D651" s="820"/>
    </row>
    <row r="652" spans="3:4" ht="16">
      <c r="C652" s="820"/>
      <c r="D652" s="820"/>
    </row>
    <row r="653" spans="3:4" ht="16">
      <c r="C653" s="820"/>
      <c r="D653" s="820"/>
    </row>
    <row r="654" spans="3:4" ht="16">
      <c r="C654" s="820"/>
      <c r="D654" s="820"/>
    </row>
    <row r="655" spans="3:4" ht="16">
      <c r="C655" s="820"/>
      <c r="D655" s="820"/>
    </row>
    <row r="656" spans="3:4" ht="16">
      <c r="C656" s="820"/>
      <c r="D656" s="820"/>
    </row>
    <row r="657" spans="3:4" ht="16">
      <c r="C657" s="820"/>
      <c r="D657" s="820"/>
    </row>
    <row r="658" spans="3:4" ht="16">
      <c r="C658" s="820"/>
      <c r="D658" s="820"/>
    </row>
    <row r="659" spans="3:4" ht="16">
      <c r="C659" s="820"/>
      <c r="D659" s="820"/>
    </row>
    <row r="660" spans="3:4" ht="16">
      <c r="C660" s="820"/>
      <c r="D660" s="820"/>
    </row>
    <row r="661" spans="3:4" ht="16">
      <c r="C661" s="820"/>
      <c r="D661" s="820"/>
    </row>
    <row r="662" spans="3:4" ht="16">
      <c r="C662" s="820"/>
      <c r="D662" s="820"/>
    </row>
    <row r="663" spans="3:4" ht="16">
      <c r="C663" s="820"/>
      <c r="D663" s="820"/>
    </row>
    <row r="664" spans="3:4" ht="16">
      <c r="C664" s="820"/>
      <c r="D664" s="820"/>
    </row>
    <row r="665" spans="3:4" ht="16">
      <c r="C665" s="820"/>
      <c r="D665" s="820"/>
    </row>
    <row r="666" spans="3:4" ht="16">
      <c r="C666" s="820"/>
      <c r="D666" s="820"/>
    </row>
    <row r="667" spans="3:4" ht="16">
      <c r="C667" s="820"/>
      <c r="D667" s="820"/>
    </row>
    <row r="668" spans="3:4" ht="16">
      <c r="C668" s="820"/>
      <c r="D668" s="820"/>
    </row>
    <row r="669" spans="3:4" ht="16">
      <c r="C669" s="820"/>
      <c r="D669" s="820"/>
    </row>
    <row r="670" spans="3:4" ht="16">
      <c r="C670" s="820"/>
      <c r="D670" s="820"/>
    </row>
    <row r="671" spans="3:4" ht="16">
      <c r="C671" s="820"/>
      <c r="D671" s="820"/>
    </row>
    <row r="672" spans="3:4" ht="16">
      <c r="C672" s="820"/>
      <c r="D672" s="820"/>
    </row>
    <row r="673" spans="3:4" ht="16">
      <c r="C673" s="820"/>
      <c r="D673" s="820"/>
    </row>
    <row r="674" spans="3:4" ht="16">
      <c r="C674" s="820"/>
      <c r="D674" s="820"/>
    </row>
    <row r="675" spans="3:4" ht="16">
      <c r="C675" s="820"/>
      <c r="D675" s="820"/>
    </row>
    <row r="676" spans="3:4" ht="16">
      <c r="C676" s="820"/>
      <c r="D676" s="820"/>
    </row>
    <row r="677" spans="3:4" ht="16">
      <c r="C677" s="820"/>
      <c r="D677" s="820"/>
    </row>
    <row r="678" spans="3:4" ht="16">
      <c r="C678" s="820"/>
      <c r="D678" s="820"/>
    </row>
    <row r="679" spans="3:4" ht="16">
      <c r="C679" s="820"/>
      <c r="D679" s="820"/>
    </row>
    <row r="680" spans="3:4" ht="16">
      <c r="C680" s="820"/>
      <c r="D680" s="820"/>
    </row>
    <row r="681" spans="3:4" ht="16">
      <c r="C681" s="820"/>
      <c r="D681" s="820"/>
    </row>
    <row r="682" spans="3:4" ht="16">
      <c r="C682" s="820"/>
      <c r="D682" s="820"/>
    </row>
    <row r="683" spans="3:4" ht="16">
      <c r="C683" s="820"/>
      <c r="D683" s="820"/>
    </row>
    <row r="684" spans="3:4" ht="16">
      <c r="C684" s="820"/>
      <c r="D684" s="820"/>
    </row>
    <row r="685" spans="3:4" ht="16">
      <c r="C685" s="820"/>
      <c r="D685" s="820"/>
    </row>
    <row r="686" spans="3:4" ht="16">
      <c r="C686" s="820"/>
      <c r="D686" s="820"/>
    </row>
    <row r="687" spans="3:4" ht="16">
      <c r="C687" s="820"/>
      <c r="D687" s="820"/>
    </row>
    <row r="688" spans="3:4" ht="16">
      <c r="C688" s="820"/>
      <c r="D688" s="820"/>
    </row>
    <row r="689" spans="3:4" ht="16">
      <c r="C689" s="820"/>
      <c r="D689" s="820"/>
    </row>
    <row r="690" spans="3:4" ht="16">
      <c r="C690" s="820"/>
      <c r="D690" s="820"/>
    </row>
    <row r="691" spans="3:4" ht="16">
      <c r="C691" s="820"/>
      <c r="D691" s="820"/>
    </row>
    <row r="692" spans="3:4" ht="16">
      <c r="C692" s="820"/>
      <c r="D692" s="820"/>
    </row>
    <row r="693" spans="3:4" ht="16">
      <c r="C693" s="820"/>
      <c r="D693" s="820"/>
    </row>
    <row r="694" spans="3:4" ht="16">
      <c r="C694" s="820"/>
      <c r="D694" s="820"/>
    </row>
    <row r="695" spans="3:4" ht="16">
      <c r="C695" s="820"/>
      <c r="D695" s="820"/>
    </row>
    <row r="696" spans="3:4" ht="16">
      <c r="C696" s="820"/>
      <c r="D696" s="820"/>
    </row>
    <row r="697" spans="3:4" ht="16">
      <c r="C697" s="820"/>
      <c r="D697" s="820"/>
    </row>
    <row r="698" spans="3:4" ht="16">
      <c r="C698" s="820"/>
      <c r="D698" s="820"/>
    </row>
    <row r="699" spans="3:4" ht="16">
      <c r="C699" s="820"/>
      <c r="D699" s="820"/>
    </row>
    <row r="700" spans="3:4" ht="16">
      <c r="C700" s="820"/>
      <c r="D700" s="820"/>
    </row>
    <row r="701" spans="3:4" ht="16">
      <c r="C701" s="820"/>
      <c r="D701" s="820"/>
    </row>
    <row r="702" spans="3:4" ht="16">
      <c r="C702" s="820"/>
      <c r="D702" s="820"/>
    </row>
    <row r="703" spans="3:4" ht="16">
      <c r="C703" s="820"/>
      <c r="D703" s="820"/>
    </row>
    <row r="704" spans="3:4" ht="16">
      <c r="C704" s="820"/>
      <c r="D704" s="820"/>
    </row>
    <row r="705" spans="3:4" ht="16">
      <c r="C705" s="820"/>
      <c r="D705" s="820"/>
    </row>
    <row r="706" spans="3:4" ht="16">
      <c r="C706" s="820"/>
      <c r="D706" s="820"/>
    </row>
    <row r="707" spans="3:4" ht="16">
      <c r="C707" s="820"/>
      <c r="D707" s="820"/>
    </row>
    <row r="708" spans="3:4" ht="16">
      <c r="C708" s="820"/>
      <c r="D708" s="820"/>
    </row>
    <row r="709" spans="3:4" ht="16">
      <c r="C709" s="820"/>
      <c r="D709" s="820"/>
    </row>
    <row r="710" spans="3:4" ht="16">
      <c r="C710" s="820"/>
      <c r="D710" s="820"/>
    </row>
    <row r="711" spans="3:4" ht="16">
      <c r="C711" s="820"/>
      <c r="D711" s="820"/>
    </row>
    <row r="712" spans="3:4" ht="16">
      <c r="C712" s="820"/>
      <c r="D712" s="820"/>
    </row>
    <row r="713" spans="3:4" ht="16">
      <c r="C713" s="820"/>
      <c r="D713" s="820"/>
    </row>
    <row r="714" spans="3:4" ht="16">
      <c r="C714" s="820"/>
      <c r="D714" s="820"/>
    </row>
    <row r="715" spans="3:4" ht="16">
      <c r="C715" s="820"/>
      <c r="D715" s="820"/>
    </row>
    <row r="716" spans="3:4" ht="16">
      <c r="C716" s="820"/>
      <c r="D716" s="820"/>
    </row>
    <row r="717" spans="3:4" ht="16">
      <c r="C717" s="820"/>
      <c r="D717" s="820"/>
    </row>
    <row r="718" spans="3:4" ht="16">
      <c r="C718" s="820"/>
      <c r="D718" s="820"/>
    </row>
    <row r="719" spans="3:4" ht="16">
      <c r="C719" s="820"/>
      <c r="D719" s="820"/>
    </row>
    <row r="720" spans="3:4" ht="16">
      <c r="C720" s="820"/>
      <c r="D720" s="820"/>
    </row>
    <row r="721" spans="3:4" ht="16">
      <c r="C721" s="820"/>
      <c r="D721" s="820"/>
    </row>
    <row r="722" spans="3:4" ht="16">
      <c r="C722" s="820"/>
      <c r="D722" s="820"/>
    </row>
    <row r="723" spans="3:4" ht="16">
      <c r="C723" s="820"/>
      <c r="D723" s="820"/>
    </row>
    <row r="724" spans="3:4" ht="16">
      <c r="C724" s="820"/>
      <c r="D724" s="820"/>
    </row>
    <row r="725" spans="3:4" ht="16">
      <c r="C725" s="820"/>
      <c r="D725" s="820"/>
    </row>
    <row r="726" spans="3:4" ht="16">
      <c r="C726" s="820"/>
      <c r="D726" s="820"/>
    </row>
    <row r="727" spans="3:4" ht="16">
      <c r="C727" s="820"/>
      <c r="D727" s="820"/>
    </row>
    <row r="728" spans="3:4" ht="16">
      <c r="C728" s="820"/>
      <c r="D728" s="820"/>
    </row>
    <row r="729" spans="3:4" ht="16">
      <c r="C729" s="820"/>
      <c r="D729" s="820"/>
    </row>
    <row r="730" spans="3:4" ht="16">
      <c r="C730" s="820"/>
      <c r="D730" s="820"/>
    </row>
    <row r="731" spans="3:4" ht="16">
      <c r="C731" s="820"/>
      <c r="D731" s="820"/>
    </row>
    <row r="732" spans="3:4" ht="16">
      <c r="C732" s="820"/>
      <c r="D732" s="820"/>
    </row>
    <row r="733" spans="3:4" ht="16">
      <c r="C733" s="820"/>
      <c r="D733" s="820"/>
    </row>
    <row r="734" spans="3:4" ht="16">
      <c r="C734" s="820"/>
      <c r="D734" s="820"/>
    </row>
    <row r="735" spans="3:4" ht="16">
      <c r="C735" s="820"/>
      <c r="D735" s="820"/>
    </row>
    <row r="736" spans="3:4" ht="16">
      <c r="C736" s="820"/>
      <c r="D736" s="820"/>
    </row>
    <row r="737" spans="3:4" ht="16">
      <c r="C737" s="820"/>
      <c r="D737" s="820"/>
    </row>
    <row r="738" spans="3:4" ht="16">
      <c r="C738" s="820"/>
      <c r="D738" s="820"/>
    </row>
    <row r="739" spans="3:4" ht="16">
      <c r="C739" s="820"/>
      <c r="D739" s="820"/>
    </row>
    <row r="740" spans="3:4" ht="16">
      <c r="C740" s="820"/>
      <c r="D740" s="820"/>
    </row>
    <row r="741" spans="3:4" ht="16">
      <c r="C741" s="820"/>
      <c r="D741" s="820"/>
    </row>
    <row r="742" spans="3:4" ht="16">
      <c r="C742" s="820"/>
      <c r="D742" s="820"/>
    </row>
    <row r="743" spans="3:4" ht="16">
      <c r="C743" s="820"/>
      <c r="D743" s="820"/>
    </row>
    <row r="744" spans="3:4" ht="16">
      <c r="C744" s="820"/>
      <c r="D744" s="820"/>
    </row>
    <row r="745" spans="3:4" ht="16">
      <c r="C745" s="820"/>
      <c r="D745" s="820"/>
    </row>
    <row r="746" spans="3:4" ht="16">
      <c r="C746" s="820"/>
      <c r="D746" s="820"/>
    </row>
    <row r="747" spans="3:4" ht="16">
      <c r="C747" s="820"/>
      <c r="D747" s="820"/>
    </row>
    <row r="748" spans="3:4" ht="16">
      <c r="C748" s="820"/>
      <c r="D748" s="820"/>
    </row>
    <row r="749" spans="3:4" ht="16">
      <c r="C749" s="820"/>
      <c r="D749" s="820"/>
    </row>
    <row r="750" spans="3:4" ht="16">
      <c r="C750" s="820"/>
      <c r="D750" s="820"/>
    </row>
    <row r="751" spans="3:4" ht="16">
      <c r="C751" s="820"/>
      <c r="D751" s="820"/>
    </row>
    <row r="752" spans="3:4" ht="16">
      <c r="C752" s="820"/>
      <c r="D752" s="820"/>
    </row>
    <row r="753" spans="3:4" ht="16">
      <c r="C753" s="820"/>
      <c r="D753" s="820"/>
    </row>
    <row r="754" spans="3:4" ht="16">
      <c r="C754" s="820"/>
      <c r="D754" s="820"/>
    </row>
    <row r="755" spans="3:4" ht="16">
      <c r="C755" s="820"/>
      <c r="D755" s="820"/>
    </row>
    <row r="756" spans="3:4" ht="16">
      <c r="C756" s="820"/>
      <c r="D756" s="820"/>
    </row>
    <row r="757" spans="3:4" ht="16">
      <c r="C757" s="820"/>
      <c r="D757" s="820"/>
    </row>
    <row r="758" spans="3:4" ht="16">
      <c r="C758" s="820"/>
      <c r="D758" s="820"/>
    </row>
    <row r="759" spans="3:4" ht="16">
      <c r="C759" s="820"/>
      <c r="D759" s="820"/>
    </row>
    <row r="760" spans="3:4" ht="16">
      <c r="C760" s="820"/>
      <c r="D760" s="820"/>
    </row>
    <row r="761" spans="3:4" ht="16">
      <c r="C761" s="820"/>
      <c r="D761" s="820"/>
    </row>
    <row r="762" spans="3:4" ht="16">
      <c r="C762" s="820"/>
      <c r="D762" s="820"/>
    </row>
    <row r="763" spans="3:4" ht="16">
      <c r="C763" s="820"/>
      <c r="D763" s="820"/>
    </row>
    <row r="764" spans="3:4" ht="16">
      <c r="C764" s="820"/>
      <c r="D764" s="820"/>
    </row>
    <row r="765" spans="3:4" ht="16">
      <c r="C765" s="820"/>
      <c r="D765" s="820"/>
    </row>
    <row r="766" spans="3:4" ht="16">
      <c r="C766" s="820"/>
      <c r="D766" s="820"/>
    </row>
    <row r="767" spans="3:4" ht="16">
      <c r="C767" s="820"/>
      <c r="D767" s="820"/>
    </row>
    <row r="768" spans="3:4" ht="16">
      <c r="C768" s="820"/>
      <c r="D768" s="820"/>
    </row>
    <row r="769" spans="3:4" ht="16">
      <c r="C769" s="820"/>
      <c r="D769" s="820"/>
    </row>
    <row r="770" spans="3:4" ht="16">
      <c r="C770" s="820"/>
      <c r="D770" s="820"/>
    </row>
    <row r="771" spans="3:4" ht="16">
      <c r="C771" s="820"/>
      <c r="D771" s="820"/>
    </row>
    <row r="772" spans="3:4" ht="16">
      <c r="C772" s="820"/>
      <c r="D772" s="820"/>
    </row>
    <row r="773" spans="3:4" ht="16">
      <c r="C773" s="820"/>
      <c r="D773" s="820"/>
    </row>
    <row r="774" spans="3:4" ht="16">
      <c r="C774" s="820"/>
      <c r="D774" s="820"/>
    </row>
    <row r="775" spans="3:4" ht="16">
      <c r="C775" s="820"/>
      <c r="D775" s="820"/>
    </row>
    <row r="776" spans="3:4" ht="16">
      <c r="C776" s="820"/>
      <c r="D776" s="820"/>
    </row>
    <row r="777" spans="3:4" ht="16">
      <c r="C777" s="820"/>
      <c r="D777" s="820"/>
    </row>
    <row r="778" spans="3:4" ht="16">
      <c r="C778" s="820"/>
      <c r="D778" s="820"/>
    </row>
    <row r="779" spans="3:4" ht="16">
      <c r="C779" s="820"/>
      <c r="D779" s="820"/>
    </row>
    <row r="780" spans="3:4" ht="16">
      <c r="C780" s="820"/>
      <c r="D780" s="820"/>
    </row>
    <row r="781" spans="3:4" ht="16">
      <c r="C781" s="820"/>
      <c r="D781" s="820"/>
    </row>
    <row r="782" spans="3:4" ht="16">
      <c r="C782" s="820"/>
      <c r="D782" s="820"/>
    </row>
    <row r="783" spans="3:4" ht="16">
      <c r="C783" s="820"/>
      <c r="D783" s="820"/>
    </row>
    <row r="784" spans="3:4" ht="16">
      <c r="C784" s="820"/>
      <c r="D784" s="820"/>
    </row>
    <row r="785" spans="3:4" ht="16">
      <c r="C785" s="820"/>
      <c r="D785" s="820"/>
    </row>
    <row r="786" spans="3:4" ht="16">
      <c r="C786" s="820"/>
      <c r="D786" s="820"/>
    </row>
    <row r="787" spans="3:4" ht="16">
      <c r="C787" s="820"/>
      <c r="D787" s="820"/>
    </row>
    <row r="788" spans="3:4" ht="16">
      <c r="C788" s="820"/>
      <c r="D788" s="820"/>
    </row>
    <row r="789" spans="3:4" ht="16">
      <c r="C789" s="820"/>
      <c r="D789" s="820"/>
    </row>
    <row r="790" spans="3:4" ht="16">
      <c r="C790" s="820"/>
      <c r="D790" s="820"/>
    </row>
    <row r="791" spans="3:4" ht="16">
      <c r="C791" s="820"/>
      <c r="D791" s="820"/>
    </row>
    <row r="792" spans="3:4" ht="16">
      <c r="C792" s="820"/>
      <c r="D792" s="820"/>
    </row>
    <row r="793" spans="3:4" ht="16">
      <c r="C793" s="820"/>
      <c r="D793" s="820"/>
    </row>
    <row r="794" spans="3:4" ht="16">
      <c r="C794" s="820"/>
      <c r="D794" s="820"/>
    </row>
    <row r="795" spans="3:4" ht="16">
      <c r="C795" s="820"/>
      <c r="D795" s="820"/>
    </row>
    <row r="796" spans="3:4" ht="16">
      <c r="C796" s="820"/>
      <c r="D796" s="820"/>
    </row>
    <row r="797" spans="3:4" ht="16">
      <c r="C797" s="820"/>
      <c r="D797" s="820"/>
    </row>
    <row r="798" spans="3:4" ht="16">
      <c r="C798" s="820"/>
      <c r="D798" s="820"/>
    </row>
    <row r="799" spans="3:4" ht="16">
      <c r="C799" s="820"/>
      <c r="D799" s="820"/>
    </row>
    <row r="800" spans="3:4" ht="16">
      <c r="C800" s="820"/>
      <c r="D800" s="820"/>
    </row>
    <row r="801" spans="3:4" ht="16">
      <c r="C801" s="820"/>
      <c r="D801" s="820"/>
    </row>
    <row r="802" spans="3:4" ht="16">
      <c r="C802" s="820"/>
      <c r="D802" s="820"/>
    </row>
    <row r="803" spans="3:4" ht="16">
      <c r="C803" s="820"/>
      <c r="D803" s="820"/>
    </row>
    <row r="804" spans="3:4" ht="16">
      <c r="C804" s="820"/>
      <c r="D804" s="820"/>
    </row>
    <row r="805" spans="3:4" ht="16">
      <c r="C805" s="820"/>
      <c r="D805" s="820"/>
    </row>
    <row r="806" spans="3:4" ht="16">
      <c r="C806" s="820"/>
      <c r="D806" s="820"/>
    </row>
    <row r="807" spans="3:4" ht="16">
      <c r="C807" s="820"/>
      <c r="D807" s="820"/>
    </row>
    <row r="808" spans="3:4" ht="16">
      <c r="C808" s="820"/>
      <c r="D808" s="820"/>
    </row>
    <row r="809" spans="3:4" ht="16">
      <c r="C809" s="820"/>
      <c r="D809" s="820"/>
    </row>
    <row r="810" spans="3:4" ht="16">
      <c r="C810" s="820"/>
      <c r="D810" s="820"/>
    </row>
    <row r="811" spans="3:4" ht="16">
      <c r="C811" s="820"/>
      <c r="D811" s="820"/>
    </row>
    <row r="812" spans="3:4" ht="16">
      <c r="C812" s="820"/>
      <c r="D812" s="820"/>
    </row>
    <row r="813" spans="3:4" ht="16">
      <c r="C813" s="820"/>
      <c r="D813" s="820"/>
    </row>
    <row r="814" spans="3:4" ht="16">
      <c r="C814" s="820"/>
      <c r="D814" s="820"/>
    </row>
    <row r="815" spans="3:4" ht="16">
      <c r="C815" s="820"/>
      <c r="D815" s="820"/>
    </row>
    <row r="816" spans="3:4" ht="16">
      <c r="C816" s="820"/>
      <c r="D816" s="820"/>
    </row>
    <row r="817" spans="3:4" ht="16">
      <c r="C817" s="820"/>
      <c r="D817" s="820"/>
    </row>
    <row r="818" spans="3:4" ht="16">
      <c r="C818" s="820"/>
      <c r="D818" s="820"/>
    </row>
    <row r="819" spans="3:4" ht="16">
      <c r="C819" s="820"/>
      <c r="D819" s="820"/>
    </row>
    <row r="820" spans="3:4" ht="16">
      <c r="C820" s="820"/>
      <c r="D820" s="820"/>
    </row>
    <row r="821" spans="3:4" ht="16">
      <c r="C821" s="820"/>
      <c r="D821" s="820"/>
    </row>
    <row r="822" spans="3:4" ht="16">
      <c r="C822" s="820"/>
      <c r="D822" s="820"/>
    </row>
    <row r="823" spans="3:4" ht="16">
      <c r="C823" s="820"/>
      <c r="D823" s="820"/>
    </row>
    <row r="824" spans="3:4" ht="16">
      <c r="C824" s="820"/>
      <c r="D824" s="820"/>
    </row>
    <row r="825" spans="3:4" ht="16">
      <c r="C825" s="820"/>
      <c r="D825" s="820"/>
    </row>
    <row r="826" spans="3:4" ht="16">
      <c r="C826" s="820"/>
      <c r="D826" s="820"/>
    </row>
    <row r="827" spans="3:4" ht="16">
      <c r="C827" s="820"/>
      <c r="D827" s="820"/>
    </row>
    <row r="828" spans="3:4" ht="16">
      <c r="C828" s="820"/>
      <c r="D828" s="820"/>
    </row>
    <row r="829" spans="3:4" ht="16">
      <c r="C829" s="820"/>
      <c r="D829" s="820"/>
    </row>
    <row r="830" spans="3:4" ht="16">
      <c r="C830" s="820"/>
      <c r="D830" s="820"/>
    </row>
    <row r="831" spans="3:4" ht="16">
      <c r="C831" s="820"/>
      <c r="D831" s="820"/>
    </row>
    <row r="832" spans="3:4" ht="16">
      <c r="C832" s="820"/>
      <c r="D832" s="820"/>
    </row>
    <row r="833" spans="3:4" ht="16">
      <c r="C833" s="820"/>
      <c r="D833" s="820"/>
    </row>
    <row r="834" spans="3:4" ht="16">
      <c r="C834" s="820"/>
      <c r="D834" s="820"/>
    </row>
    <row r="835" spans="3:4" ht="16">
      <c r="C835" s="820"/>
      <c r="D835" s="820"/>
    </row>
    <row r="836" spans="3:4" ht="16">
      <c r="C836" s="820"/>
      <c r="D836" s="820"/>
    </row>
    <row r="837" spans="3:4" ht="16">
      <c r="C837" s="820"/>
      <c r="D837" s="820"/>
    </row>
    <row r="838" spans="3:4" ht="16">
      <c r="C838" s="820"/>
      <c r="D838" s="820"/>
    </row>
    <row r="839" spans="3:4" ht="16">
      <c r="C839" s="820"/>
      <c r="D839" s="820"/>
    </row>
    <row r="840" spans="3:4" ht="16">
      <c r="C840" s="820"/>
      <c r="D840" s="820"/>
    </row>
    <row r="841" spans="3:4" ht="16">
      <c r="C841" s="820"/>
      <c r="D841" s="820"/>
    </row>
    <row r="842" spans="3:4" ht="16">
      <c r="C842" s="820"/>
      <c r="D842" s="820"/>
    </row>
    <row r="843" spans="3:4" ht="16">
      <c r="C843" s="820"/>
      <c r="D843" s="820"/>
    </row>
    <row r="844" spans="3:4" ht="16">
      <c r="C844" s="820"/>
      <c r="D844" s="820"/>
    </row>
    <row r="845" spans="3:4" ht="16">
      <c r="C845" s="820"/>
      <c r="D845" s="820"/>
    </row>
    <row r="846" spans="3:4" ht="16">
      <c r="C846" s="820"/>
      <c r="D846" s="820"/>
    </row>
    <row r="847" spans="3:4" ht="16">
      <c r="C847" s="820"/>
      <c r="D847" s="820"/>
    </row>
    <row r="848" spans="3:4" ht="16">
      <c r="C848" s="820"/>
      <c r="D848" s="820"/>
    </row>
    <row r="849" spans="3:4" ht="16">
      <c r="C849" s="820"/>
      <c r="D849" s="820"/>
    </row>
    <row r="850" spans="3:4" ht="16">
      <c r="C850" s="820"/>
      <c r="D850" s="820"/>
    </row>
    <row r="851" spans="3:4" ht="16">
      <c r="C851" s="820"/>
      <c r="D851" s="820"/>
    </row>
    <row r="852" spans="3:4" ht="16">
      <c r="C852" s="820"/>
      <c r="D852" s="820"/>
    </row>
    <row r="853" spans="3:4" ht="16">
      <c r="C853" s="820"/>
      <c r="D853" s="820"/>
    </row>
    <row r="854" spans="3:4" ht="16">
      <c r="C854" s="820"/>
      <c r="D854" s="820"/>
    </row>
    <row r="855" spans="3:4" ht="16">
      <c r="C855" s="820"/>
      <c r="D855" s="820"/>
    </row>
    <row r="856" spans="3:4" ht="16">
      <c r="C856" s="820"/>
      <c r="D856" s="820"/>
    </row>
    <row r="857" spans="3:4" ht="16">
      <c r="C857" s="820"/>
      <c r="D857" s="820"/>
    </row>
    <row r="858" spans="3:4" ht="16">
      <c r="C858" s="820"/>
      <c r="D858" s="820"/>
    </row>
    <row r="859" spans="3:4" ht="16">
      <c r="C859" s="820"/>
      <c r="D859" s="820"/>
    </row>
    <row r="860" spans="3:4" ht="16">
      <c r="C860" s="820"/>
      <c r="D860" s="820"/>
    </row>
    <row r="861" spans="3:4" ht="16">
      <c r="C861" s="820"/>
      <c r="D861" s="820"/>
    </row>
    <row r="862" spans="3:4" ht="16">
      <c r="C862" s="820"/>
      <c r="D862" s="820"/>
    </row>
    <row r="863" spans="3:4" ht="16">
      <c r="C863" s="820"/>
      <c r="D863" s="820"/>
    </row>
    <row r="864" spans="3:4" ht="16">
      <c r="C864" s="820"/>
      <c r="D864" s="820"/>
    </row>
    <row r="865" spans="3:4" ht="16">
      <c r="C865" s="820"/>
      <c r="D865" s="820"/>
    </row>
    <row r="866" spans="3:4" ht="16">
      <c r="C866" s="820"/>
      <c r="D866" s="820"/>
    </row>
    <row r="867" spans="3:4" ht="16">
      <c r="C867" s="820"/>
      <c r="D867" s="820"/>
    </row>
    <row r="868" spans="3:4" ht="16">
      <c r="C868" s="820"/>
      <c r="D868" s="820"/>
    </row>
    <row r="869" spans="3:4" ht="16">
      <c r="C869" s="820"/>
      <c r="D869" s="820"/>
    </row>
    <row r="870" spans="3:4" ht="16">
      <c r="C870" s="820"/>
      <c r="D870" s="820"/>
    </row>
    <row r="871" spans="3:4" ht="16">
      <c r="C871" s="820"/>
      <c r="D871" s="820"/>
    </row>
    <row r="872" spans="3:4" ht="16">
      <c r="C872" s="820"/>
      <c r="D872" s="820"/>
    </row>
    <row r="873" spans="3:4" ht="16">
      <c r="C873" s="820"/>
      <c r="D873" s="820"/>
    </row>
    <row r="874" spans="3:4" ht="16">
      <c r="C874" s="820"/>
      <c r="D874" s="820"/>
    </row>
    <row r="875" spans="3:4" ht="16">
      <c r="C875" s="820"/>
      <c r="D875" s="820"/>
    </row>
    <row r="876" spans="3:4" ht="16">
      <c r="C876" s="820"/>
      <c r="D876" s="820"/>
    </row>
    <row r="877" spans="3:4" ht="16">
      <c r="C877" s="820"/>
      <c r="D877" s="820"/>
    </row>
    <row r="878" spans="3:4" ht="16">
      <c r="C878" s="820"/>
      <c r="D878" s="820"/>
    </row>
    <row r="879" spans="3:4" ht="16">
      <c r="C879" s="820"/>
      <c r="D879" s="820"/>
    </row>
    <row r="880" spans="3:4" ht="16">
      <c r="C880" s="820"/>
      <c r="D880" s="820"/>
    </row>
    <row r="881" spans="3:4" ht="16">
      <c r="C881" s="820"/>
      <c r="D881" s="820"/>
    </row>
    <row r="882" spans="3:4" ht="16">
      <c r="C882" s="820"/>
      <c r="D882" s="820"/>
    </row>
    <row r="883" spans="3:4" ht="16">
      <c r="C883" s="820"/>
      <c r="D883" s="820"/>
    </row>
    <row r="884" spans="3:4" ht="16">
      <c r="C884" s="820"/>
      <c r="D884" s="820"/>
    </row>
    <row r="885" spans="3:4" ht="16">
      <c r="C885" s="820"/>
      <c r="D885" s="820"/>
    </row>
    <row r="886" spans="3:4" ht="16">
      <c r="C886" s="820"/>
      <c r="D886" s="820"/>
    </row>
    <row r="887" spans="3:4" ht="16">
      <c r="C887" s="820"/>
      <c r="D887" s="820"/>
    </row>
    <row r="888" spans="3:4" ht="16">
      <c r="C888" s="820"/>
      <c r="D888" s="820"/>
    </row>
    <row r="889" spans="3:4" ht="16">
      <c r="C889" s="820"/>
      <c r="D889" s="820"/>
    </row>
    <row r="890" spans="3:4" ht="16">
      <c r="C890" s="820"/>
      <c r="D890" s="820"/>
    </row>
    <row r="891" spans="3:4" ht="16">
      <c r="C891" s="820"/>
      <c r="D891" s="820"/>
    </row>
    <row r="892" spans="3:4" ht="16">
      <c r="C892" s="820"/>
      <c r="D892" s="820"/>
    </row>
    <row r="893" spans="3:4" ht="16">
      <c r="C893" s="820"/>
      <c r="D893" s="820"/>
    </row>
    <row r="894" spans="3:4" ht="16">
      <c r="C894" s="820"/>
      <c r="D894" s="820"/>
    </row>
    <row r="895" spans="3:4" ht="16">
      <c r="C895" s="820"/>
      <c r="D895" s="820"/>
    </row>
    <row r="896" spans="3:4" ht="16">
      <c r="C896" s="820"/>
      <c r="D896" s="820"/>
    </row>
    <row r="897" spans="3:4" ht="16">
      <c r="C897" s="820"/>
      <c r="D897" s="820"/>
    </row>
    <row r="898" spans="3:4" ht="16">
      <c r="C898" s="820"/>
      <c r="D898" s="820"/>
    </row>
    <row r="899" spans="3:4" ht="16">
      <c r="C899" s="820"/>
      <c r="D899" s="820"/>
    </row>
    <row r="900" spans="3:4" ht="16">
      <c r="C900" s="820"/>
      <c r="D900" s="820"/>
    </row>
    <row r="901" spans="3:4" ht="16">
      <c r="C901" s="820"/>
      <c r="D901" s="820"/>
    </row>
    <row r="902" spans="3:4" ht="16">
      <c r="C902" s="820"/>
      <c r="D902" s="820"/>
    </row>
    <row r="903" spans="3:4" ht="16">
      <c r="C903" s="820"/>
      <c r="D903" s="820"/>
    </row>
    <row r="904" spans="3:4" ht="16">
      <c r="C904" s="820"/>
      <c r="D904" s="820"/>
    </row>
    <row r="905" spans="3:4" ht="16">
      <c r="C905" s="820"/>
      <c r="D905" s="820"/>
    </row>
    <row r="906" spans="3:4" ht="16">
      <c r="C906" s="820"/>
      <c r="D906" s="820"/>
    </row>
    <row r="907" spans="3:4" ht="16">
      <c r="C907" s="820"/>
      <c r="D907" s="820"/>
    </row>
    <row r="908" spans="3:4" ht="16">
      <c r="C908" s="820"/>
      <c r="D908" s="820"/>
    </row>
    <row r="909" spans="3:4" ht="16">
      <c r="C909" s="820"/>
      <c r="D909" s="820"/>
    </row>
    <row r="910" spans="3:4" ht="16">
      <c r="C910" s="820"/>
      <c r="D910" s="820"/>
    </row>
    <row r="911" spans="3:4" ht="16">
      <c r="C911" s="820"/>
      <c r="D911" s="820"/>
    </row>
    <row r="912" spans="3:4" ht="16">
      <c r="C912" s="820"/>
      <c r="D912" s="820"/>
    </row>
    <row r="913" spans="3:4" ht="16">
      <c r="C913" s="820"/>
      <c r="D913" s="820"/>
    </row>
    <row r="914" spans="3:4" ht="16">
      <c r="C914" s="820"/>
      <c r="D914" s="820"/>
    </row>
    <row r="915" spans="3:4" ht="16">
      <c r="C915" s="820"/>
      <c r="D915" s="820"/>
    </row>
    <row r="916" spans="3:4" ht="16">
      <c r="C916" s="820"/>
      <c r="D916" s="820"/>
    </row>
    <row r="917" spans="3:4" ht="16">
      <c r="C917" s="820"/>
      <c r="D917" s="820"/>
    </row>
    <row r="918" spans="3:4" ht="16">
      <c r="C918" s="820"/>
      <c r="D918" s="820"/>
    </row>
    <row r="919" spans="3:4" ht="16">
      <c r="C919" s="820"/>
      <c r="D919" s="820"/>
    </row>
    <row r="920" spans="3:4" ht="16">
      <c r="C920" s="820"/>
      <c r="D920" s="820"/>
    </row>
    <row r="921" spans="3:4" ht="16">
      <c r="C921" s="820"/>
      <c r="D921" s="820"/>
    </row>
    <row r="922" spans="3:4" ht="16">
      <c r="C922" s="820"/>
      <c r="D922" s="820"/>
    </row>
    <row r="923" spans="3:4" ht="16">
      <c r="C923" s="820"/>
      <c r="D923" s="820"/>
    </row>
    <row r="924" spans="3:4" ht="16">
      <c r="C924" s="820"/>
      <c r="D924" s="820"/>
    </row>
    <row r="925" spans="3:4" ht="16">
      <c r="C925" s="820"/>
      <c r="D925" s="820"/>
    </row>
    <row r="926" spans="3:4" ht="16">
      <c r="C926" s="820"/>
      <c r="D926" s="820"/>
    </row>
    <row r="927" spans="3:4" ht="16">
      <c r="C927" s="820"/>
      <c r="D927" s="820"/>
    </row>
    <row r="928" spans="3:4" ht="16">
      <c r="C928" s="820"/>
      <c r="D928" s="820"/>
    </row>
    <row r="929" spans="3:4" ht="16">
      <c r="C929" s="820"/>
      <c r="D929" s="820"/>
    </row>
    <row r="930" spans="3:4" ht="16">
      <c r="C930" s="820"/>
      <c r="D930" s="820"/>
    </row>
    <row r="931" spans="3:4" ht="16">
      <c r="C931" s="820"/>
      <c r="D931" s="820"/>
    </row>
    <row r="932" spans="3:4" ht="16">
      <c r="C932" s="820"/>
      <c r="D932" s="820"/>
    </row>
    <row r="933" spans="3:4" ht="16">
      <c r="C933" s="820"/>
      <c r="D933" s="820"/>
    </row>
    <row r="934" spans="3:4" ht="16">
      <c r="C934" s="820"/>
      <c r="D934" s="820"/>
    </row>
    <row r="935" spans="3:4" ht="16">
      <c r="C935" s="820"/>
      <c r="D935" s="820"/>
    </row>
    <row r="936" spans="3:4" ht="16">
      <c r="C936" s="820"/>
      <c r="D936" s="820"/>
    </row>
    <row r="937" spans="3:4" ht="16">
      <c r="C937" s="820"/>
      <c r="D937" s="820"/>
    </row>
    <row r="938" spans="3:4" ht="16">
      <c r="C938" s="820"/>
      <c r="D938" s="820"/>
    </row>
    <row r="939" spans="3:4" ht="16">
      <c r="C939" s="820"/>
      <c r="D939" s="820"/>
    </row>
    <row r="940" spans="3:4" ht="16">
      <c r="C940" s="820"/>
      <c r="D940" s="820"/>
    </row>
    <row r="941" spans="3:4" ht="16">
      <c r="C941" s="820"/>
      <c r="D941" s="820"/>
    </row>
    <row r="942" spans="3:4" ht="16">
      <c r="C942" s="820"/>
      <c r="D942" s="820"/>
    </row>
    <row r="943" spans="3:4" ht="16">
      <c r="C943" s="820"/>
      <c r="D943" s="820"/>
    </row>
    <row r="944" spans="3:4" ht="16">
      <c r="C944" s="820"/>
      <c r="D944" s="820"/>
    </row>
    <row r="945" spans="3:4" ht="16">
      <c r="C945" s="820"/>
      <c r="D945" s="820"/>
    </row>
    <row r="946" spans="3:4" ht="16">
      <c r="C946" s="820"/>
      <c r="D946" s="820"/>
    </row>
    <row r="947" spans="3:4" ht="16">
      <c r="C947" s="820"/>
      <c r="D947" s="820"/>
    </row>
    <row r="948" spans="3:4" ht="16">
      <c r="C948" s="820"/>
      <c r="D948" s="820"/>
    </row>
    <row r="949" spans="3:4" ht="16">
      <c r="C949" s="820"/>
      <c r="D949" s="820"/>
    </row>
    <row r="950" spans="3:4" ht="16">
      <c r="C950" s="820"/>
      <c r="D950" s="820"/>
    </row>
    <row r="951" spans="3:4" ht="16">
      <c r="C951" s="820"/>
      <c r="D951" s="820"/>
    </row>
    <row r="952" spans="3:4" ht="16">
      <c r="C952" s="820"/>
      <c r="D952" s="820"/>
    </row>
    <row r="953" spans="3:4" ht="16">
      <c r="C953" s="820"/>
      <c r="D953" s="820"/>
    </row>
    <row r="954" spans="3:4" ht="16">
      <c r="C954" s="820"/>
      <c r="D954" s="820"/>
    </row>
    <row r="955" spans="3:4" ht="16">
      <c r="C955" s="820"/>
      <c r="D955" s="820"/>
    </row>
    <row r="956" spans="3:4" ht="16">
      <c r="C956" s="820"/>
      <c r="D956" s="820"/>
    </row>
    <row r="957" spans="3:4" ht="16">
      <c r="C957" s="820"/>
      <c r="D957" s="820"/>
    </row>
    <row r="958" spans="3:4" ht="16">
      <c r="C958" s="820"/>
      <c r="D958" s="820"/>
    </row>
    <row r="959" spans="3:4" ht="16">
      <c r="C959" s="820"/>
      <c r="D959" s="820"/>
    </row>
    <row r="960" spans="3:4" ht="16">
      <c r="C960" s="820"/>
      <c r="D960" s="820"/>
    </row>
    <row r="961" spans="3:4" ht="16">
      <c r="C961" s="820"/>
      <c r="D961" s="820"/>
    </row>
    <row r="962" spans="3:4" ht="16">
      <c r="C962" s="820"/>
      <c r="D962" s="820"/>
    </row>
    <row r="963" spans="3:4" ht="16">
      <c r="C963" s="820"/>
      <c r="D963" s="820"/>
    </row>
    <row r="964" spans="3:4" ht="16">
      <c r="C964" s="820"/>
      <c r="D964" s="820"/>
    </row>
    <row r="965" spans="3:4" ht="16">
      <c r="C965" s="820"/>
      <c r="D965" s="820"/>
    </row>
    <row r="966" spans="3:4" ht="16">
      <c r="C966" s="820"/>
      <c r="D966" s="820"/>
    </row>
    <row r="967" spans="3:4" ht="16">
      <c r="C967" s="820"/>
      <c r="D967" s="820"/>
    </row>
    <row r="968" spans="3:4" ht="16">
      <c r="C968" s="820"/>
      <c r="D968" s="820"/>
    </row>
  </sheetData>
  <mergeCells count="8">
    <mergeCell ref="E3:F3"/>
    <mergeCell ref="H3:I3"/>
    <mergeCell ref="E5:F5"/>
    <mergeCell ref="C10:C11"/>
    <mergeCell ref="H5:I5"/>
    <mergeCell ref="H10:I10"/>
    <mergeCell ref="H8:I8"/>
    <mergeCell ref="E8:F8"/>
  </mergeCells>
  <conditionalFormatting sqref="H13:H21">
    <cfRule type="iconSet" priority="1">
      <iconSet iconSet="3Flags" reverse="1">
        <cfvo type="percent" val="0"/>
        <cfvo type="num" val="1"/>
        <cfvo type="num" val="250000"/>
      </iconSet>
    </cfRule>
  </conditionalFormatting>
  <dataValidations count="1">
    <dataValidation type="list" allowBlank="1" showInputMessage="1" showErrorMessage="1" sqref="E5:F5" xr:uid="{DA1847AE-6132-4469-B0A3-7E33F6A90788}">
      <formula1>Years</formula1>
    </dataValidation>
  </dataValidations>
  <pageMargins left="0.7" right="0.7" top="0.75" bottom="0.75" header="0.3" footer="0.3"/>
  <pageSetup orientation="portrait" r:id="rId1"/>
  <ignoredErrors>
    <ignoredError sqref="F13"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6D68079-EFC1-45D9-93D6-C79C67B92397}">
          <x14:formula1>
            <xm:f>'Budget Drivers'!$H$11:$H$21</xm:f>
          </x14:formula1>
          <xm:sqref>C5</xm:sqref>
        </x14:dataValidation>
        <x14:dataValidation type="list" allowBlank="1" showInputMessage="1" showErrorMessage="1" xr:uid="{87544A3B-B39A-43A6-8874-013CB6598B25}">
          <x14:formula1>
            <xm:f>'Budget Drivers'!$B$11:$B$25</xm:f>
          </x14:formula1>
          <xm:sqref>H5:I5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06CC-E50C-46F9-A264-EA89421F0272}">
  <sheetPr>
    <tabColor rgb="FF0000FF"/>
  </sheetPr>
  <dimension ref="A1:AE968"/>
  <sheetViews>
    <sheetView showGridLines="0" zoomScale="110" zoomScaleNormal="110" workbookViewId="0"/>
  </sheetViews>
  <sheetFormatPr baseColWidth="10" defaultColWidth="12.1640625" defaultRowHeight="15" outlineLevelRow="1"/>
  <cols>
    <col min="1" max="1" width="3.5" style="832" customWidth="1"/>
    <col min="2" max="2" width="3.33203125" style="832" customWidth="1"/>
    <col min="3" max="3" width="23" style="976" customWidth="1"/>
    <col min="4" max="4" width="1.83203125" style="976" customWidth="1"/>
    <col min="5" max="5" width="11.6640625" style="832" customWidth="1"/>
    <col min="6" max="6" width="14.6640625" style="832" customWidth="1"/>
    <col min="7" max="7" width="1.83203125" style="832" customWidth="1"/>
    <col min="8" max="8" width="11.1640625" style="832" bestFit="1" customWidth="1"/>
    <col min="9" max="9" width="8" style="832" customWidth="1"/>
    <col min="10" max="10" width="3.33203125" style="832" customWidth="1"/>
    <col min="11" max="11" width="5.1640625" style="832" customWidth="1"/>
    <col min="12" max="12" width="4.83203125" style="832" customWidth="1"/>
    <col min="13" max="19" width="10.1640625" style="832" customWidth="1"/>
    <col min="20" max="16384" width="12.1640625" style="832"/>
  </cols>
  <sheetData>
    <row r="1" spans="1:31" s="827" customFormat="1" ht="32" customHeight="1">
      <c r="A1" s="823"/>
      <c r="B1" s="824" t="s">
        <v>398</v>
      </c>
      <c r="C1" s="824"/>
      <c r="D1" s="825"/>
      <c r="E1" s="825"/>
      <c r="F1" s="825"/>
      <c r="G1" s="825"/>
      <c r="H1" s="825"/>
      <c r="I1" s="823"/>
      <c r="J1" s="823"/>
      <c r="K1" s="823"/>
      <c r="L1" s="823"/>
      <c r="M1" s="823"/>
      <c r="N1" s="823"/>
      <c r="O1" s="823"/>
      <c r="P1" s="823"/>
      <c r="Q1" s="823"/>
      <c r="R1" s="823"/>
      <c r="S1" s="823"/>
      <c r="T1" s="823"/>
      <c r="U1" s="823"/>
      <c r="V1" s="823"/>
      <c r="W1" s="823"/>
      <c r="X1" s="823"/>
      <c r="Y1" s="823"/>
      <c r="Z1" s="826"/>
    </row>
    <row r="2" spans="1:31" ht="15" customHeight="1">
      <c r="A2" s="828"/>
      <c r="B2" s="828"/>
      <c r="C2" s="829"/>
      <c r="D2" s="829"/>
      <c r="E2" s="828"/>
      <c r="F2" s="828"/>
      <c r="G2" s="828"/>
      <c r="H2" s="828"/>
      <c r="I2" s="830"/>
      <c r="J2" s="830"/>
      <c r="K2" s="830"/>
      <c r="L2" s="830"/>
      <c r="M2" s="830"/>
      <c r="N2" s="830"/>
      <c r="O2" s="830"/>
      <c r="P2" s="830"/>
      <c r="Q2" s="830"/>
      <c r="R2" s="830"/>
      <c r="S2" s="830"/>
      <c r="T2" s="830"/>
      <c r="U2" s="830"/>
      <c r="V2" s="830"/>
      <c r="W2" s="830"/>
      <c r="X2" s="830"/>
      <c r="Y2" s="830"/>
      <c r="Z2" s="830"/>
      <c r="AA2" s="831"/>
      <c r="AB2" s="831"/>
      <c r="AC2" s="831"/>
      <c r="AD2" s="831"/>
      <c r="AE2" s="831"/>
    </row>
    <row r="3" spans="1:31">
      <c r="A3" s="828"/>
      <c r="B3" s="830"/>
      <c r="C3" s="833" t="s">
        <v>138</v>
      </c>
      <c r="D3" s="833"/>
      <c r="E3" s="834" t="s">
        <v>246</v>
      </c>
      <c r="F3" s="834"/>
      <c r="G3" s="833"/>
      <c r="H3" s="834" t="s">
        <v>249</v>
      </c>
      <c r="I3" s="834"/>
      <c r="J3" s="830"/>
      <c r="K3" s="830"/>
      <c r="L3" s="830"/>
      <c r="M3" s="830"/>
      <c r="N3" s="830"/>
      <c r="O3" s="830"/>
      <c r="P3" s="830"/>
      <c r="Q3" s="830"/>
      <c r="R3" s="830"/>
      <c r="S3" s="830"/>
      <c r="T3" s="830"/>
      <c r="U3" s="830"/>
      <c r="V3" s="830"/>
      <c r="W3" s="830"/>
      <c r="X3" s="830"/>
      <c r="Y3" s="830"/>
      <c r="Z3" s="830"/>
      <c r="AA3" s="831"/>
      <c r="AB3" s="831"/>
      <c r="AC3" s="831"/>
      <c r="AD3" s="831"/>
      <c r="AE3" s="831"/>
    </row>
    <row r="4" spans="1:31" ht="8" customHeight="1">
      <c r="A4" s="828"/>
      <c r="B4" s="828"/>
      <c r="C4" s="829"/>
      <c r="D4" s="835"/>
      <c r="E4" s="836"/>
      <c r="F4" s="830"/>
      <c r="G4" s="836"/>
      <c r="H4" s="828"/>
      <c r="I4" s="830"/>
      <c r="J4" s="830"/>
      <c r="K4" s="830"/>
      <c r="L4" s="830"/>
      <c r="M4" s="830"/>
      <c r="N4" s="830"/>
      <c r="O4" s="830"/>
      <c r="P4" s="830"/>
      <c r="Q4" s="830"/>
      <c r="R4" s="830"/>
      <c r="S4" s="830"/>
      <c r="T4" s="830"/>
      <c r="U4" s="830"/>
      <c r="V4" s="830"/>
      <c r="W4" s="830"/>
      <c r="X4" s="830"/>
      <c r="Y4" s="830"/>
      <c r="Z4" s="830"/>
      <c r="AA4" s="831"/>
      <c r="AB4" s="831"/>
      <c r="AC4" s="831"/>
      <c r="AD4" s="831"/>
      <c r="AE4" s="831"/>
    </row>
    <row r="5" spans="1:31" ht="16" thickBot="1">
      <c r="A5" s="828"/>
      <c r="B5" s="830"/>
      <c r="C5" s="837" t="s">
        <v>250</v>
      </c>
      <c r="D5" s="838"/>
      <c r="E5" s="839">
        <v>2023</v>
      </c>
      <c r="F5" s="840"/>
      <c r="G5" s="841"/>
      <c r="H5" s="839" t="s">
        <v>29</v>
      </c>
      <c r="I5" s="840"/>
      <c r="J5" s="830"/>
      <c r="K5" s="830"/>
      <c r="L5" s="830"/>
      <c r="M5" s="830"/>
      <c r="N5" s="830"/>
      <c r="O5" s="830"/>
      <c r="P5" s="830"/>
      <c r="Q5" s="830"/>
      <c r="R5" s="830"/>
      <c r="S5" s="830"/>
      <c r="T5" s="830"/>
      <c r="U5" s="830"/>
      <c r="V5" s="830"/>
      <c r="W5" s="830"/>
      <c r="X5" s="830"/>
      <c r="Y5" s="830"/>
      <c r="Z5" s="830"/>
      <c r="AA5" s="831"/>
      <c r="AB5" s="831"/>
      <c r="AC5" s="831"/>
      <c r="AD5" s="831"/>
      <c r="AE5" s="831"/>
    </row>
    <row r="6" spans="1:31" ht="8" customHeight="1" thickTop="1">
      <c r="A6" s="828"/>
      <c r="B6" s="842"/>
      <c r="C6" s="843"/>
      <c r="D6" s="835"/>
      <c r="E6" s="835"/>
      <c r="F6" s="836"/>
      <c r="G6" s="828"/>
      <c r="H6" s="828"/>
      <c r="I6" s="830"/>
      <c r="J6" s="830"/>
      <c r="K6" s="830"/>
      <c r="L6" s="830"/>
      <c r="M6" s="830"/>
      <c r="N6" s="830"/>
      <c r="O6" s="830"/>
      <c r="P6" s="830"/>
      <c r="Q6" s="830"/>
      <c r="R6" s="830"/>
      <c r="S6" s="830"/>
      <c r="T6" s="830"/>
      <c r="U6" s="830"/>
      <c r="V6" s="830"/>
      <c r="W6" s="830"/>
      <c r="X6" s="830"/>
      <c r="Y6" s="830"/>
      <c r="Z6" s="830"/>
      <c r="AA6" s="831"/>
      <c r="AB6" s="831"/>
      <c r="AC6" s="831"/>
      <c r="AD6" s="831"/>
      <c r="AE6" s="831"/>
    </row>
    <row r="7" spans="1:31" ht="16" thickBot="1">
      <c r="A7" s="828"/>
      <c r="B7" s="830"/>
      <c r="C7" s="843"/>
      <c r="D7" s="835"/>
      <c r="E7" s="835"/>
      <c r="F7" s="836"/>
      <c r="G7" s="828"/>
      <c r="H7" s="828"/>
      <c r="I7" s="830"/>
      <c r="J7" s="830"/>
      <c r="K7" s="830"/>
      <c r="L7" s="830"/>
      <c r="M7" s="830"/>
      <c r="N7" s="830"/>
      <c r="O7" s="830"/>
      <c r="P7" s="830"/>
      <c r="Q7" s="830"/>
      <c r="R7" s="830"/>
      <c r="S7" s="830"/>
      <c r="T7" s="830"/>
      <c r="U7" s="830"/>
      <c r="V7" s="830"/>
      <c r="W7" s="830"/>
      <c r="X7" s="830"/>
      <c r="Y7" s="830"/>
      <c r="Z7" s="830"/>
      <c r="AA7" s="831"/>
      <c r="AB7" s="831"/>
      <c r="AC7" s="831"/>
      <c r="AD7" s="831"/>
      <c r="AE7" s="831"/>
    </row>
    <row r="8" spans="1:31" s="852" customFormat="1">
      <c r="A8" s="844"/>
      <c r="B8" s="845"/>
      <c r="C8" s="846"/>
      <c r="D8" s="846"/>
      <c r="E8" s="847"/>
      <c r="F8" s="847"/>
      <c r="G8" s="848"/>
      <c r="H8" s="847"/>
      <c r="I8" s="847"/>
      <c r="J8" s="849"/>
      <c r="K8" s="850"/>
      <c r="L8" s="850"/>
      <c r="M8" s="850"/>
      <c r="N8" s="850"/>
      <c r="O8" s="850"/>
      <c r="P8" s="850"/>
      <c r="Q8" s="850"/>
      <c r="R8" s="850"/>
      <c r="S8" s="850"/>
      <c r="T8" s="850"/>
      <c r="U8" s="850"/>
      <c r="V8" s="850"/>
      <c r="W8" s="850"/>
      <c r="X8" s="850"/>
      <c r="Y8" s="850"/>
      <c r="Z8" s="850"/>
      <c r="AA8" s="851"/>
      <c r="AB8" s="851"/>
      <c r="AC8" s="851"/>
      <c r="AD8" s="851"/>
      <c r="AE8" s="851"/>
    </row>
    <row r="9" spans="1:31" s="852" customFormat="1" ht="11.25" customHeight="1">
      <c r="A9" s="844"/>
      <c r="B9" s="853"/>
      <c r="C9" s="854"/>
      <c r="D9" s="854"/>
      <c r="E9" s="855"/>
      <c r="F9" s="855"/>
      <c r="G9" s="856"/>
      <c r="H9" s="855"/>
      <c r="I9" s="855"/>
      <c r="J9" s="857"/>
      <c r="K9" s="850"/>
      <c r="L9" s="850"/>
      <c r="M9" s="850"/>
      <c r="N9" s="850"/>
      <c r="O9" s="850"/>
      <c r="P9" s="850"/>
      <c r="Q9" s="850"/>
      <c r="R9" s="850"/>
      <c r="S9" s="850"/>
      <c r="T9" s="850"/>
      <c r="U9" s="850"/>
      <c r="V9" s="850"/>
      <c r="W9" s="850"/>
      <c r="X9" s="850"/>
      <c r="Y9" s="850"/>
      <c r="Z9" s="850"/>
      <c r="AA9" s="851"/>
      <c r="AB9" s="851"/>
      <c r="AC9" s="851"/>
      <c r="AD9" s="851"/>
      <c r="AE9" s="851"/>
    </row>
    <row r="10" spans="1:31" ht="16">
      <c r="A10" s="858"/>
      <c r="B10" s="859"/>
      <c r="C10" s="860" t="s">
        <v>265</v>
      </c>
      <c r="D10" s="861"/>
      <c r="E10" s="862" t="str">
        <f>'Department Variances'!$I$6</f>
        <v>Budget</v>
      </c>
      <c r="F10" s="863" t="str">
        <f>$C$5</f>
        <v>Working Budget</v>
      </c>
      <c r="G10" s="864"/>
      <c r="H10" s="865"/>
      <c r="I10" s="866"/>
      <c r="J10" s="867"/>
      <c r="K10" s="830"/>
      <c r="L10" s="868" t="s">
        <v>296</v>
      </c>
      <c r="M10" s="869"/>
      <c r="N10" s="869"/>
      <c r="O10" s="869"/>
      <c r="P10" s="870"/>
      <c r="Q10" s="870"/>
      <c r="R10" s="870"/>
      <c r="S10" s="871"/>
      <c r="T10" s="830"/>
      <c r="U10" s="830"/>
      <c r="V10" s="830"/>
      <c r="W10" s="830"/>
      <c r="X10" s="830"/>
      <c r="Y10" s="830"/>
      <c r="Z10" s="830"/>
      <c r="AA10" s="831"/>
      <c r="AB10" s="831"/>
      <c r="AC10" s="831"/>
      <c r="AD10" s="831"/>
      <c r="AE10" s="831"/>
    </row>
    <row r="11" spans="1:31" ht="16" thickBot="1">
      <c r="A11" s="858"/>
      <c r="B11" s="859"/>
      <c r="C11" s="872"/>
      <c r="D11" s="873"/>
      <c r="E11" s="874">
        <f>E5</f>
        <v>2023</v>
      </c>
      <c r="F11" s="874">
        <f>E5</f>
        <v>2023</v>
      </c>
      <c r="G11" s="875"/>
      <c r="H11" s="875" t="s">
        <v>151</v>
      </c>
      <c r="I11" s="876" t="s">
        <v>152</v>
      </c>
      <c r="J11" s="867"/>
      <c r="K11" s="830"/>
      <c r="L11" s="877"/>
      <c r="M11" s="870"/>
      <c r="N11" s="870"/>
      <c r="O11" s="870"/>
      <c r="P11" s="870"/>
      <c r="Q11" s="870"/>
      <c r="R11" s="870"/>
      <c r="S11" s="871"/>
      <c r="T11" s="830"/>
      <c r="U11" s="830"/>
      <c r="V11" s="830"/>
      <c r="W11" s="830"/>
      <c r="X11" s="830"/>
      <c r="Y11" s="830"/>
      <c r="Z11" s="830"/>
      <c r="AA11" s="831"/>
      <c r="AB11" s="831"/>
      <c r="AC11" s="831"/>
      <c r="AD11" s="831"/>
      <c r="AE11" s="831"/>
    </row>
    <row r="12" spans="1:31" ht="11.25" customHeight="1">
      <c r="A12" s="858"/>
      <c r="B12" s="859"/>
      <c r="C12" s="878"/>
      <c r="D12" s="879"/>
      <c r="E12" s="880"/>
      <c r="F12" s="880"/>
      <c r="G12" s="881"/>
      <c r="H12" s="882"/>
      <c r="I12" s="883"/>
      <c r="J12" s="867"/>
      <c r="K12" s="830"/>
      <c r="L12" s="884" t="s">
        <v>298</v>
      </c>
      <c r="M12" s="885"/>
      <c r="N12" s="885"/>
      <c r="O12" s="885"/>
      <c r="P12" s="885"/>
      <c r="Q12" s="885"/>
      <c r="R12" s="885"/>
      <c r="S12" s="886"/>
      <c r="T12" s="830"/>
      <c r="U12" s="830"/>
      <c r="V12" s="830"/>
      <c r="W12" s="830"/>
      <c r="X12" s="830"/>
      <c r="Y12" s="830"/>
      <c r="Z12" s="830"/>
      <c r="AA12" s="831"/>
      <c r="AB12" s="831"/>
      <c r="AC12" s="831"/>
      <c r="AD12" s="831"/>
      <c r="AE12" s="831"/>
    </row>
    <row r="13" spans="1:31" ht="17.25" customHeight="1">
      <c r="A13" s="828"/>
      <c r="B13" s="887"/>
      <c r="C13" s="888" t="s">
        <v>247</v>
      </c>
      <c r="D13" s="889" t="str">
        <f t="shared" ref="D13:D22" si="0">$H$5</f>
        <v>Sales</v>
      </c>
      <c r="E13" s="890">
        <f>'OpEx Plan'!AI15</f>
        <v>1528613.82</v>
      </c>
      <c r="F13" s="890">
        <f>SUM(F14:F17)</f>
        <v>1950381.92982</v>
      </c>
      <c r="G13" s="891"/>
      <c r="H13" s="891">
        <f t="shared" ref="H13:H21" si="1">F13-E13</f>
        <v>421768.1098199999</v>
      </c>
      <c r="I13" s="892">
        <f t="shared" ref="I13:I21" si="2">IFERROR(H13/F13,0)</f>
        <v>0.21624898353058711</v>
      </c>
      <c r="J13" s="893"/>
      <c r="K13" s="828"/>
      <c r="L13" s="894"/>
      <c r="M13" s="895"/>
      <c r="N13" s="895"/>
      <c r="O13" s="895"/>
      <c r="P13" s="895"/>
      <c r="Q13" s="895"/>
      <c r="R13" s="895"/>
      <c r="S13" s="896"/>
      <c r="T13" s="830"/>
      <c r="U13" s="830"/>
      <c r="V13" s="830"/>
      <c r="W13" s="830"/>
      <c r="X13" s="830"/>
      <c r="Y13" s="830"/>
      <c r="Z13" s="830"/>
      <c r="AA13" s="831"/>
      <c r="AB13" s="831"/>
      <c r="AC13" s="831"/>
      <c r="AD13" s="831"/>
      <c r="AE13" s="831"/>
    </row>
    <row r="14" spans="1:31" s="907" customFormat="1" outlineLevel="1">
      <c r="A14" s="897"/>
      <c r="B14" s="898"/>
      <c r="C14" s="899" t="s">
        <v>139</v>
      </c>
      <c r="D14" s="900" t="str">
        <f t="shared" si="0"/>
        <v>Sales</v>
      </c>
      <c r="E14" s="901">
        <f>'OpEx Plan'!AI15</f>
        <v>1528613.82</v>
      </c>
      <c r="F14" s="901">
        <f>'OpEx Plan'!AH15</f>
        <v>1765844.22</v>
      </c>
      <c r="G14" s="902"/>
      <c r="H14" s="902">
        <f t="shared" si="1"/>
        <v>237230.39999999991</v>
      </c>
      <c r="I14" s="903">
        <f t="shared" si="2"/>
        <v>0.13434390039230068</v>
      </c>
      <c r="J14" s="904"/>
      <c r="K14" s="897"/>
      <c r="L14" s="894"/>
      <c r="M14" s="895"/>
      <c r="N14" s="895"/>
      <c r="O14" s="895"/>
      <c r="P14" s="895"/>
      <c r="Q14" s="895"/>
      <c r="R14" s="895"/>
      <c r="S14" s="896"/>
      <c r="T14" s="905"/>
      <c r="U14" s="905"/>
      <c r="V14" s="905"/>
      <c r="W14" s="905"/>
      <c r="X14" s="905"/>
      <c r="Y14" s="905"/>
      <c r="Z14" s="905"/>
      <c r="AA14" s="906"/>
      <c r="AB14" s="906"/>
      <c r="AC14" s="906"/>
      <c r="AD14" s="906"/>
      <c r="AE14" s="906"/>
    </row>
    <row r="15" spans="1:31" s="907" customFormat="1" ht="15" customHeight="1" outlineLevel="1">
      <c r="A15" s="897"/>
      <c r="B15" s="898"/>
      <c r="C15" s="899" t="s">
        <v>140</v>
      </c>
      <c r="D15" s="900" t="str">
        <f t="shared" si="0"/>
        <v>Sales</v>
      </c>
      <c r="E15" s="901">
        <f>'OpEx Plan'!AI16</f>
        <v>73907.16</v>
      </c>
      <c r="F15" s="901">
        <f>'OpEx Plan'!AH16</f>
        <v>79218.883619999979</v>
      </c>
      <c r="G15" s="902"/>
      <c r="H15" s="902">
        <f>F15-E15</f>
        <v>5311.7236199999752</v>
      </c>
      <c r="I15" s="903">
        <f t="shared" si="2"/>
        <v>6.7051230429848577E-2</v>
      </c>
      <c r="J15" s="904"/>
      <c r="K15" s="897"/>
      <c r="L15" s="894"/>
      <c r="M15" s="895"/>
      <c r="N15" s="895"/>
      <c r="O15" s="895"/>
      <c r="P15" s="895"/>
      <c r="Q15" s="895"/>
      <c r="R15" s="895"/>
      <c r="S15" s="896"/>
      <c r="T15" s="905"/>
      <c r="U15" s="905"/>
      <c r="V15" s="905"/>
      <c r="W15" s="905"/>
      <c r="X15" s="905"/>
      <c r="Y15" s="905"/>
      <c r="Z15" s="905"/>
      <c r="AA15" s="906"/>
      <c r="AB15" s="906"/>
      <c r="AC15" s="906"/>
      <c r="AD15" s="906"/>
      <c r="AE15" s="906"/>
    </row>
    <row r="16" spans="1:31" s="907" customFormat="1" outlineLevel="1">
      <c r="A16" s="897"/>
      <c r="B16" s="898"/>
      <c r="C16" s="899" t="s">
        <v>141</v>
      </c>
      <c r="D16" s="900" t="str">
        <f t="shared" si="0"/>
        <v>Sales</v>
      </c>
      <c r="E16" s="901">
        <f>'OpEx Plan'!AI17</f>
        <v>98654</v>
      </c>
      <c r="F16" s="901">
        <f>'OpEx Plan'!AH17</f>
        <v>105318.82620000001</v>
      </c>
      <c r="G16" s="908"/>
      <c r="H16" s="902">
        <f t="shared" si="1"/>
        <v>6664.8262000000104</v>
      </c>
      <c r="I16" s="903">
        <f t="shared" si="2"/>
        <v>6.3282382081846722E-2</v>
      </c>
      <c r="J16" s="909"/>
      <c r="K16" s="905"/>
      <c r="L16" s="910" t="s">
        <v>299</v>
      </c>
      <c r="M16" s="895" t="s">
        <v>395</v>
      </c>
      <c r="N16" s="895"/>
      <c r="O16" s="895"/>
      <c r="P16" s="895"/>
      <c r="Q16" s="895"/>
      <c r="R16" s="895"/>
      <c r="S16" s="896"/>
      <c r="T16" s="905"/>
      <c r="U16" s="905"/>
      <c r="V16" s="905"/>
      <c r="W16" s="905"/>
      <c r="X16" s="905"/>
      <c r="Y16" s="905"/>
      <c r="Z16" s="905"/>
      <c r="AA16" s="906"/>
      <c r="AB16" s="906"/>
      <c r="AC16" s="906"/>
      <c r="AD16" s="906"/>
      <c r="AE16" s="906"/>
    </row>
    <row r="17" spans="1:31" s="907" customFormat="1" outlineLevel="1">
      <c r="A17" s="897"/>
      <c r="B17" s="898"/>
      <c r="C17" s="911" t="s">
        <v>142</v>
      </c>
      <c r="D17" s="912" t="str">
        <f t="shared" si="0"/>
        <v>Sales</v>
      </c>
      <c r="E17" s="913">
        <v>0</v>
      </c>
      <c r="F17" s="913">
        <v>0</v>
      </c>
      <c r="G17" s="908"/>
      <c r="H17" s="902">
        <f t="shared" si="1"/>
        <v>0</v>
      </c>
      <c r="I17" s="903">
        <f t="shared" si="2"/>
        <v>0</v>
      </c>
      <c r="J17" s="909"/>
      <c r="K17" s="905"/>
      <c r="L17" s="914"/>
      <c r="M17" s="895"/>
      <c r="N17" s="895"/>
      <c r="O17" s="895"/>
      <c r="P17" s="895"/>
      <c r="Q17" s="895"/>
      <c r="R17" s="895"/>
      <c r="S17" s="896"/>
      <c r="T17" s="905"/>
      <c r="U17" s="905"/>
      <c r="V17" s="905"/>
      <c r="W17" s="905"/>
      <c r="X17" s="905"/>
      <c r="Y17" s="905"/>
      <c r="Z17" s="905"/>
      <c r="AA17" s="906"/>
      <c r="AB17" s="906"/>
      <c r="AC17" s="906"/>
      <c r="AD17" s="906"/>
      <c r="AE17" s="906"/>
    </row>
    <row r="18" spans="1:31">
      <c r="A18" s="828"/>
      <c r="B18" s="887"/>
      <c r="C18" s="915" t="s">
        <v>143</v>
      </c>
      <c r="D18" s="916" t="str">
        <f t="shared" si="0"/>
        <v>Sales</v>
      </c>
      <c r="E18" s="917">
        <f>'OpEx Plan'!AI18</f>
        <v>996900</v>
      </c>
      <c r="F18" s="917">
        <f>'OpEx Plan'!AH18</f>
        <v>996900</v>
      </c>
      <c r="G18" s="918"/>
      <c r="H18" s="917">
        <f t="shared" si="1"/>
        <v>0</v>
      </c>
      <c r="I18" s="919">
        <f t="shared" si="2"/>
        <v>0</v>
      </c>
      <c r="J18" s="867"/>
      <c r="K18" s="830"/>
      <c r="L18" s="914"/>
      <c r="M18" s="895"/>
      <c r="N18" s="895"/>
      <c r="O18" s="895"/>
      <c r="P18" s="895"/>
      <c r="Q18" s="895"/>
      <c r="R18" s="895"/>
      <c r="S18" s="896"/>
      <c r="T18" s="830"/>
      <c r="U18" s="830"/>
      <c r="V18" s="830"/>
      <c r="W18" s="830"/>
      <c r="X18" s="830"/>
      <c r="Y18" s="830"/>
      <c r="Z18" s="830"/>
      <c r="AA18" s="831"/>
      <c r="AB18" s="831"/>
      <c r="AC18" s="831"/>
      <c r="AD18" s="831"/>
      <c r="AE18" s="831"/>
    </row>
    <row r="19" spans="1:31" ht="15" customHeight="1">
      <c r="A19" s="828"/>
      <c r="B19" s="887"/>
      <c r="C19" s="915" t="s">
        <v>144</v>
      </c>
      <c r="D19" s="916" t="str">
        <f t="shared" si="0"/>
        <v>Sales</v>
      </c>
      <c r="E19" s="917">
        <f>'OpEx Plan'!AI19</f>
        <v>365800</v>
      </c>
      <c r="F19" s="917">
        <f>'OpEx Plan'!AH19</f>
        <v>609000</v>
      </c>
      <c r="G19" s="918"/>
      <c r="H19" s="917">
        <f t="shared" si="1"/>
        <v>243200</v>
      </c>
      <c r="I19" s="919">
        <f t="shared" si="2"/>
        <v>0.39934318555008208</v>
      </c>
      <c r="J19" s="867"/>
      <c r="K19" s="830"/>
      <c r="L19" s="920"/>
      <c r="M19" s="895"/>
      <c r="N19" s="895"/>
      <c r="O19" s="895"/>
      <c r="P19" s="895"/>
      <c r="Q19" s="895"/>
      <c r="R19" s="895"/>
      <c r="S19" s="896"/>
      <c r="T19" s="830"/>
      <c r="U19" s="830"/>
      <c r="V19" s="830"/>
      <c r="W19" s="830"/>
      <c r="X19" s="830"/>
      <c r="Y19" s="830"/>
      <c r="Z19" s="830"/>
      <c r="AA19" s="831"/>
      <c r="AB19" s="831"/>
      <c r="AC19" s="831"/>
      <c r="AD19" s="831"/>
      <c r="AE19" s="831"/>
    </row>
    <row r="20" spans="1:31">
      <c r="A20" s="828"/>
      <c r="B20" s="887"/>
      <c r="C20" s="915" t="s">
        <v>145</v>
      </c>
      <c r="D20" s="916" t="str">
        <f t="shared" si="0"/>
        <v>Sales</v>
      </c>
      <c r="E20" s="917">
        <f>'OpEx Plan'!AI20</f>
        <v>3180</v>
      </c>
      <c r="F20" s="917">
        <f>'OpEx Plan'!AH20</f>
        <v>2400</v>
      </c>
      <c r="G20" s="918"/>
      <c r="H20" s="917">
        <f t="shared" si="1"/>
        <v>-780</v>
      </c>
      <c r="I20" s="919">
        <f t="shared" si="2"/>
        <v>-0.32500000000000001</v>
      </c>
      <c r="J20" s="867"/>
      <c r="K20" s="830"/>
      <c r="L20" s="910" t="s">
        <v>312</v>
      </c>
      <c r="M20" s="895" t="s">
        <v>393</v>
      </c>
      <c r="N20" s="895"/>
      <c r="O20" s="895"/>
      <c r="P20" s="895"/>
      <c r="Q20" s="895"/>
      <c r="R20" s="895"/>
      <c r="S20" s="896"/>
      <c r="T20" s="830"/>
      <c r="U20" s="830"/>
      <c r="V20" s="830"/>
      <c r="W20" s="830"/>
      <c r="X20" s="830"/>
      <c r="Y20" s="830"/>
      <c r="Z20" s="830"/>
      <c r="AA20" s="831"/>
      <c r="AB20" s="831"/>
      <c r="AC20" s="831"/>
      <c r="AD20" s="831"/>
      <c r="AE20" s="831"/>
    </row>
    <row r="21" spans="1:31">
      <c r="A21" s="828"/>
      <c r="B21" s="887"/>
      <c r="C21" s="915" t="s">
        <v>146</v>
      </c>
      <c r="D21" s="916" t="str">
        <f t="shared" si="0"/>
        <v>Sales</v>
      </c>
      <c r="E21" s="917">
        <f>'OpEx Plan'!AI21</f>
        <v>0</v>
      </c>
      <c r="F21" s="917">
        <f>'OpEx Plan'!AH21</f>
        <v>10500</v>
      </c>
      <c r="G21" s="918"/>
      <c r="H21" s="917">
        <f t="shared" si="1"/>
        <v>10500</v>
      </c>
      <c r="I21" s="919">
        <f t="shared" si="2"/>
        <v>1</v>
      </c>
      <c r="J21" s="867"/>
      <c r="K21" s="830"/>
      <c r="L21" s="921"/>
      <c r="M21" s="895"/>
      <c r="N21" s="895"/>
      <c r="O21" s="895"/>
      <c r="P21" s="895"/>
      <c r="Q21" s="895"/>
      <c r="R21" s="895"/>
      <c r="S21" s="896"/>
      <c r="T21" s="830"/>
      <c r="U21" s="830"/>
      <c r="V21" s="830"/>
      <c r="W21" s="830"/>
      <c r="X21" s="830"/>
      <c r="Y21" s="830"/>
      <c r="Z21" s="830"/>
      <c r="AA21" s="831"/>
      <c r="AB21" s="831"/>
      <c r="AC21" s="831"/>
      <c r="AD21" s="831"/>
      <c r="AE21" s="831"/>
    </row>
    <row r="22" spans="1:31" s="929" customFormat="1">
      <c r="A22" s="828"/>
      <c r="B22" s="887"/>
      <c r="C22" s="922" t="s">
        <v>27</v>
      </c>
      <c r="D22" s="923" t="str">
        <f t="shared" si="0"/>
        <v>Sales</v>
      </c>
      <c r="E22" s="924">
        <v>9772137.0973000005</v>
      </c>
      <c r="F22" s="924">
        <v>9772137.1745999996</v>
      </c>
      <c r="G22" s="924"/>
      <c r="H22" s="924">
        <f>F22-E22</f>
        <v>7.7299999073147774E-2</v>
      </c>
      <c r="I22" s="925">
        <f>IFERROR(H22/F22,0)</f>
        <v>7.9102449844920308E-9</v>
      </c>
      <c r="J22" s="926"/>
      <c r="K22" s="927"/>
      <c r="L22" s="910"/>
      <c r="M22" s="895"/>
      <c r="N22" s="895"/>
      <c r="O22" s="895"/>
      <c r="P22" s="895"/>
      <c r="Q22" s="895"/>
      <c r="R22" s="895"/>
      <c r="S22" s="896"/>
      <c r="T22" s="927"/>
      <c r="U22" s="927"/>
      <c r="V22" s="927"/>
      <c r="W22" s="927"/>
      <c r="X22" s="927"/>
      <c r="Y22" s="927"/>
      <c r="Z22" s="927"/>
      <c r="AA22" s="928"/>
      <c r="AB22" s="928"/>
      <c r="AC22" s="928"/>
      <c r="AD22" s="928"/>
      <c r="AE22" s="928"/>
    </row>
    <row r="23" spans="1:31" ht="11.25" customHeight="1">
      <c r="A23" s="830"/>
      <c r="B23" s="930"/>
      <c r="C23" s="931"/>
      <c r="D23" s="932"/>
      <c r="E23" s="933"/>
      <c r="F23" s="933"/>
      <c r="G23" s="934"/>
      <c r="H23" s="933"/>
      <c r="I23" s="935"/>
      <c r="J23" s="867"/>
      <c r="K23" s="830"/>
      <c r="L23" s="914"/>
      <c r="M23" s="895"/>
      <c r="N23" s="895"/>
      <c r="O23" s="895"/>
      <c r="P23" s="895"/>
      <c r="Q23" s="895"/>
      <c r="R23" s="895"/>
      <c r="S23" s="896"/>
      <c r="T23" s="830"/>
      <c r="U23" s="830"/>
      <c r="V23" s="830"/>
      <c r="W23" s="830"/>
      <c r="X23" s="830"/>
      <c r="Y23" s="830"/>
      <c r="Z23" s="830"/>
      <c r="AA23" s="831"/>
      <c r="AB23" s="831"/>
      <c r="AC23" s="831"/>
      <c r="AD23" s="831"/>
      <c r="AE23" s="831"/>
    </row>
    <row r="24" spans="1:31">
      <c r="A24" s="830"/>
      <c r="B24" s="930"/>
      <c r="C24" s="936" t="s">
        <v>248</v>
      </c>
      <c r="D24" s="937" t="str">
        <f>$H$5</f>
        <v>Sales</v>
      </c>
      <c r="E24" s="938"/>
      <c r="F24" s="938"/>
      <c r="G24" s="938"/>
      <c r="H24" s="938"/>
      <c r="I24" s="939"/>
      <c r="J24" s="867"/>
      <c r="K24" s="830"/>
      <c r="L24" s="921"/>
      <c r="M24" s="895"/>
      <c r="N24" s="895"/>
      <c r="O24" s="895"/>
      <c r="P24" s="895"/>
      <c r="Q24" s="895"/>
      <c r="R24" s="895"/>
      <c r="S24" s="896"/>
      <c r="T24" s="830"/>
      <c r="U24" s="830"/>
      <c r="V24" s="830"/>
      <c r="W24" s="830"/>
      <c r="X24" s="830"/>
      <c r="Y24" s="830"/>
      <c r="Z24" s="830"/>
      <c r="AA24" s="831"/>
      <c r="AB24" s="831"/>
      <c r="AC24" s="831"/>
      <c r="AD24" s="831"/>
      <c r="AE24" s="831"/>
    </row>
    <row r="25" spans="1:31">
      <c r="A25" s="830"/>
      <c r="B25" s="930"/>
      <c r="C25" s="940" t="s">
        <v>147</v>
      </c>
      <c r="D25" s="941" t="str">
        <f>$H$5</f>
        <v>Sales</v>
      </c>
      <c r="E25" s="942">
        <v>1528613.82</v>
      </c>
      <c r="F25" s="942">
        <f>SUM('1. Headcount'!$AL$17:$AL$26)</f>
        <v>1765844.2199999997</v>
      </c>
      <c r="G25" s="942"/>
      <c r="H25" s="942">
        <f>F25-E25</f>
        <v>237230.39999999967</v>
      </c>
      <c r="I25" s="943">
        <f>IFERROR(H25/F25,0)</f>
        <v>0.13434390039230057</v>
      </c>
      <c r="J25" s="867"/>
      <c r="K25" s="830"/>
      <c r="L25" s="914"/>
      <c r="M25" s="895"/>
      <c r="N25" s="895"/>
      <c r="O25" s="895"/>
      <c r="P25" s="895"/>
      <c r="Q25" s="895"/>
      <c r="R25" s="895"/>
      <c r="S25" s="896"/>
      <c r="T25" s="830"/>
      <c r="U25" s="830"/>
      <c r="V25" s="830"/>
      <c r="W25" s="830"/>
      <c r="X25" s="830"/>
      <c r="Y25" s="830"/>
      <c r="Z25" s="830"/>
      <c r="AA25" s="831"/>
      <c r="AB25" s="831"/>
      <c r="AC25" s="831"/>
      <c r="AD25" s="831"/>
      <c r="AE25" s="831"/>
    </row>
    <row r="26" spans="1:31" ht="15" customHeight="1">
      <c r="A26" s="830"/>
      <c r="B26" s="930"/>
      <c r="C26" s="940" t="s">
        <v>185</v>
      </c>
      <c r="D26" s="941" t="str">
        <f>$H$5</f>
        <v>Sales</v>
      </c>
      <c r="E26" s="942">
        <v>73406.16</v>
      </c>
      <c r="F26" s="942">
        <f>SUM('1. Headcount'!$AY$17:$AY$26)</f>
        <v>78346.543619999997</v>
      </c>
      <c r="G26" s="942"/>
      <c r="H26" s="942">
        <f>F26-E26</f>
        <v>4940.3836199999932</v>
      </c>
      <c r="I26" s="943">
        <f>IFERROR(H26/F26,0)</f>
        <v>6.3058092823623069E-2</v>
      </c>
      <c r="J26" s="867"/>
      <c r="K26" s="830"/>
      <c r="L26" s="910" t="s">
        <v>331</v>
      </c>
      <c r="M26" s="895" t="s">
        <v>396</v>
      </c>
      <c r="N26" s="895"/>
      <c r="O26" s="895"/>
      <c r="P26" s="895"/>
      <c r="Q26" s="895"/>
      <c r="R26" s="895"/>
      <c r="S26" s="896"/>
      <c r="T26" s="830"/>
      <c r="U26" s="830"/>
      <c r="V26" s="830"/>
      <c r="W26" s="830"/>
      <c r="X26" s="830"/>
      <c r="Y26" s="830"/>
      <c r="Z26" s="830"/>
      <c r="AA26" s="831"/>
      <c r="AB26" s="831"/>
      <c r="AC26" s="831"/>
      <c r="AD26" s="831"/>
      <c r="AE26" s="831"/>
    </row>
    <row r="27" spans="1:31">
      <c r="A27" s="830"/>
      <c r="B27" s="930"/>
      <c r="C27" s="940" t="s">
        <v>186</v>
      </c>
      <c r="D27" s="941" t="str">
        <f>$H$5</f>
        <v>Sales</v>
      </c>
      <c r="E27" s="942">
        <v>501</v>
      </c>
      <c r="F27" s="942">
        <f>SUM('1. Headcount'!$BL$17:$BL$26)</f>
        <v>872.34</v>
      </c>
      <c r="G27" s="942"/>
      <c r="H27" s="942">
        <f>F27-E27</f>
        <v>371.34000000000003</v>
      </c>
      <c r="I27" s="943">
        <f>IFERROR(H27/F27,0)</f>
        <v>0.42568264667446182</v>
      </c>
      <c r="J27" s="867"/>
      <c r="K27" s="830"/>
      <c r="L27" s="910"/>
      <c r="M27" s="895"/>
      <c r="N27" s="895"/>
      <c r="O27" s="895"/>
      <c r="P27" s="895"/>
      <c r="Q27" s="895"/>
      <c r="R27" s="895"/>
      <c r="S27" s="896"/>
      <c r="T27" s="830"/>
      <c r="U27" s="830"/>
      <c r="V27" s="830"/>
      <c r="W27" s="830"/>
      <c r="X27" s="830"/>
      <c r="Y27" s="830"/>
      <c r="Z27" s="830"/>
      <c r="AA27" s="831"/>
      <c r="AB27" s="831"/>
      <c r="AC27" s="831"/>
      <c r="AD27" s="831"/>
      <c r="AE27" s="831"/>
    </row>
    <row r="28" spans="1:31">
      <c r="A28" s="830"/>
      <c r="B28" s="930"/>
      <c r="C28" s="940" t="s">
        <v>148</v>
      </c>
      <c r="D28" s="941" t="str">
        <f>$H$5</f>
        <v>Sales</v>
      </c>
      <c r="E28" s="942">
        <v>98654</v>
      </c>
      <c r="F28" s="942">
        <f>SUM('1. Headcount'!$BY$17:$BY$26)</f>
        <v>105318.8262</v>
      </c>
      <c r="G28" s="942"/>
      <c r="H28" s="942">
        <f>F28-E28</f>
        <v>6664.8261999999959</v>
      </c>
      <c r="I28" s="943">
        <f>IFERROR(H28/F28,0)</f>
        <v>6.3282382081846597E-2</v>
      </c>
      <c r="J28" s="867"/>
      <c r="K28" s="830"/>
      <c r="L28" s="944"/>
      <c r="M28" s="895"/>
      <c r="N28" s="895"/>
      <c r="O28" s="895"/>
      <c r="P28" s="895"/>
      <c r="Q28" s="895"/>
      <c r="R28" s="895"/>
      <c r="S28" s="896"/>
      <c r="T28" s="830"/>
      <c r="U28" s="830"/>
      <c r="V28" s="830"/>
      <c r="W28" s="830"/>
      <c r="X28" s="830"/>
      <c r="Y28" s="830"/>
      <c r="Z28" s="830"/>
      <c r="AA28" s="831"/>
      <c r="AB28" s="831"/>
      <c r="AC28" s="831"/>
      <c r="AD28" s="831"/>
      <c r="AE28" s="831"/>
    </row>
    <row r="29" spans="1:31" ht="10.5" customHeight="1">
      <c r="A29" s="830"/>
      <c r="B29" s="930"/>
      <c r="C29" s="945"/>
      <c r="D29" s="946"/>
      <c r="E29" s="947"/>
      <c r="F29" s="947"/>
      <c r="G29" s="947"/>
      <c r="H29" s="947"/>
      <c r="I29" s="948"/>
      <c r="J29" s="867"/>
      <c r="K29" s="830"/>
      <c r="L29" s="944"/>
      <c r="M29" s="895"/>
      <c r="N29" s="895"/>
      <c r="O29" s="895"/>
      <c r="P29" s="895"/>
      <c r="Q29" s="895"/>
      <c r="R29" s="895"/>
      <c r="S29" s="896"/>
      <c r="T29" s="830"/>
      <c r="U29" s="830"/>
      <c r="V29" s="830"/>
      <c r="W29" s="830"/>
      <c r="X29" s="830"/>
      <c r="Y29" s="830"/>
      <c r="Z29" s="830"/>
      <c r="AA29" s="831"/>
      <c r="AB29" s="831"/>
      <c r="AC29" s="831"/>
      <c r="AD29" s="831"/>
      <c r="AE29" s="831"/>
    </row>
    <row r="30" spans="1:31" ht="10.5" customHeight="1" thickBot="1">
      <c r="A30" s="830"/>
      <c r="B30" s="930"/>
      <c r="C30" s="949"/>
      <c r="D30" s="950"/>
      <c r="E30" s="951"/>
      <c r="F30" s="951"/>
      <c r="G30" s="934"/>
      <c r="H30" s="951"/>
      <c r="I30" s="952"/>
      <c r="J30" s="867"/>
      <c r="K30" s="830"/>
      <c r="L30" s="953"/>
      <c r="M30" s="954"/>
      <c r="N30" s="954"/>
      <c r="O30" s="954"/>
      <c r="P30" s="954"/>
      <c r="Q30" s="954"/>
      <c r="R30" s="954"/>
      <c r="S30" s="955"/>
      <c r="T30" s="830"/>
      <c r="U30" s="830"/>
      <c r="V30" s="830"/>
      <c r="W30" s="830"/>
      <c r="X30" s="830"/>
      <c r="Y30" s="830"/>
      <c r="Z30" s="830"/>
      <c r="AA30" s="831"/>
      <c r="AB30" s="831"/>
      <c r="AC30" s="831"/>
      <c r="AD30" s="831"/>
      <c r="AE30" s="831"/>
    </row>
    <row r="31" spans="1:31" ht="16" thickBot="1">
      <c r="A31" s="828"/>
      <c r="B31" s="956"/>
      <c r="C31" s="957"/>
      <c r="D31" s="958"/>
      <c r="E31" s="959"/>
      <c r="F31" s="959"/>
      <c r="G31" s="960"/>
      <c r="H31" s="959"/>
      <c r="I31" s="961"/>
      <c r="J31" s="962"/>
      <c r="K31" s="830"/>
      <c r="L31" s="830"/>
      <c r="M31" s="830"/>
      <c r="N31" s="830"/>
      <c r="O31" s="830"/>
      <c r="P31" s="830"/>
      <c r="Q31" s="830"/>
      <c r="R31" s="830"/>
      <c r="S31" s="830"/>
      <c r="T31" s="830"/>
      <c r="U31" s="830"/>
      <c r="V31" s="830"/>
      <c r="W31" s="830"/>
      <c r="X31" s="830"/>
      <c r="Y31" s="830"/>
      <c r="Z31" s="830"/>
      <c r="AA31" s="831"/>
      <c r="AB31" s="831"/>
      <c r="AC31" s="831"/>
      <c r="AD31" s="831"/>
      <c r="AE31" s="831"/>
    </row>
    <row r="32" spans="1:31" s="831" customFormat="1" ht="49" thickBot="1">
      <c r="A32" s="828"/>
      <c r="B32" s="828"/>
      <c r="C32" s="829"/>
      <c r="D32" s="829"/>
      <c r="E32" s="828"/>
      <c r="F32" s="828"/>
      <c r="G32" s="963"/>
      <c r="H32" s="828"/>
      <c r="I32" s="830"/>
      <c r="J32" s="830"/>
      <c r="K32" s="830"/>
      <c r="L32" s="830"/>
      <c r="M32" s="964" t="s">
        <v>294</v>
      </c>
      <c r="N32" s="965" t="s">
        <v>397</v>
      </c>
      <c r="O32" s="966"/>
      <c r="P32" s="830"/>
      <c r="Q32" s="830"/>
      <c r="R32" s="830"/>
      <c r="S32" s="830"/>
      <c r="T32" s="830"/>
      <c r="U32" s="830"/>
      <c r="V32" s="830"/>
      <c r="W32" s="830"/>
      <c r="X32" s="830"/>
      <c r="Y32" s="830"/>
      <c r="Z32" s="830"/>
    </row>
    <row r="33" spans="1:26" s="831" customFormat="1">
      <c r="A33" s="828"/>
      <c r="B33" s="828"/>
      <c r="C33" s="829"/>
      <c r="D33" s="829"/>
      <c r="E33" s="828"/>
      <c r="F33" s="828"/>
      <c r="G33" s="963"/>
      <c r="H33" s="828"/>
      <c r="I33" s="830"/>
      <c r="J33" s="830"/>
      <c r="K33" s="830"/>
      <c r="L33" s="830"/>
      <c r="M33" s="830"/>
      <c r="N33" s="830"/>
      <c r="O33" s="830"/>
      <c r="P33" s="830"/>
      <c r="Q33" s="830"/>
      <c r="R33" s="830"/>
      <c r="S33" s="830"/>
      <c r="T33" s="830"/>
      <c r="U33" s="830"/>
      <c r="V33" s="830"/>
      <c r="W33" s="830"/>
      <c r="X33" s="830"/>
      <c r="Y33" s="830"/>
      <c r="Z33" s="830"/>
    </row>
    <row r="34" spans="1:26" s="831" customFormat="1">
      <c r="A34" s="828"/>
      <c r="B34" s="828"/>
      <c r="C34" s="829"/>
      <c r="D34" s="829"/>
      <c r="E34" s="967"/>
      <c r="F34" s="828"/>
      <c r="G34" s="963"/>
      <c r="H34" s="828"/>
      <c r="I34" s="830"/>
      <c r="J34" s="830"/>
      <c r="K34" s="830"/>
      <c r="L34" s="830"/>
      <c r="M34" s="830"/>
      <c r="N34" s="830"/>
      <c r="O34" s="830"/>
      <c r="P34" s="830"/>
      <c r="Q34" s="830"/>
      <c r="R34" s="830"/>
      <c r="S34" s="830"/>
      <c r="T34" s="830"/>
      <c r="U34" s="830"/>
      <c r="V34" s="830"/>
      <c r="W34" s="830"/>
      <c r="X34" s="830"/>
      <c r="Y34" s="830"/>
      <c r="Z34" s="830"/>
    </row>
    <row r="35" spans="1:26" s="831" customFormat="1">
      <c r="A35" s="828"/>
      <c r="B35" s="828"/>
      <c r="C35" s="830"/>
      <c r="D35" s="830"/>
      <c r="E35" s="967"/>
      <c r="F35" s="828"/>
      <c r="G35" s="963"/>
      <c r="H35" s="828"/>
      <c r="I35" s="830"/>
      <c r="J35" s="830"/>
      <c r="K35" s="830"/>
      <c r="L35" s="830"/>
      <c r="M35" s="830"/>
      <c r="N35" s="830"/>
      <c r="O35" s="830"/>
      <c r="P35" s="830"/>
      <c r="Q35" s="830"/>
      <c r="R35" s="830"/>
      <c r="S35" s="830"/>
      <c r="T35" s="830"/>
      <c r="U35" s="830"/>
      <c r="V35" s="830"/>
      <c r="W35" s="830"/>
      <c r="X35" s="830"/>
      <c r="Y35" s="830"/>
      <c r="Z35" s="830"/>
    </row>
    <row r="36" spans="1:26" s="831" customFormat="1">
      <c r="A36" s="828"/>
      <c r="B36" s="828"/>
      <c r="C36" s="829"/>
      <c r="D36" s="968"/>
      <c r="E36" s="967"/>
      <c r="F36" s="828"/>
      <c r="G36" s="963"/>
      <c r="H36" s="828"/>
      <c r="I36" s="830"/>
      <c r="J36" s="830"/>
      <c r="K36" s="830"/>
      <c r="L36" s="830"/>
      <c r="M36" s="830"/>
      <c r="N36" s="830"/>
      <c r="O36" s="830"/>
      <c r="P36" s="830"/>
      <c r="Q36" s="830"/>
      <c r="R36" s="830"/>
      <c r="S36" s="830"/>
      <c r="T36" s="830"/>
      <c r="U36" s="830"/>
      <c r="V36" s="830"/>
      <c r="W36" s="830"/>
      <c r="X36" s="830"/>
      <c r="Y36" s="830"/>
      <c r="Z36" s="830"/>
    </row>
    <row r="37" spans="1:26" s="831" customFormat="1">
      <c r="A37" s="828"/>
      <c r="B37" s="828"/>
      <c r="C37" s="829"/>
      <c r="D37" s="968"/>
      <c r="E37" s="967"/>
      <c r="F37" s="828"/>
      <c r="G37" s="963"/>
      <c r="H37" s="828"/>
      <c r="I37" s="830"/>
      <c r="J37" s="830"/>
      <c r="K37" s="830"/>
      <c r="L37" s="830"/>
      <c r="M37" s="830"/>
      <c r="N37" s="830"/>
      <c r="O37" s="830"/>
      <c r="P37" s="830"/>
      <c r="Q37" s="830"/>
      <c r="R37" s="830"/>
      <c r="S37" s="830"/>
      <c r="T37" s="830"/>
      <c r="U37" s="830"/>
      <c r="V37" s="830"/>
      <c r="W37" s="830"/>
      <c r="X37" s="830"/>
      <c r="Y37" s="830"/>
      <c r="Z37" s="830"/>
    </row>
    <row r="38" spans="1:26" s="831" customFormat="1">
      <c r="A38" s="828"/>
      <c r="B38" s="828"/>
      <c r="C38" s="829"/>
      <c r="D38" s="968"/>
      <c r="E38" s="967"/>
      <c r="F38" s="828"/>
      <c r="G38" s="963"/>
      <c r="H38" s="828"/>
      <c r="I38" s="830"/>
      <c r="J38" s="830"/>
      <c r="K38" s="830"/>
      <c r="L38" s="830"/>
      <c r="M38" s="830"/>
      <c r="N38" s="830"/>
      <c r="O38" s="830"/>
      <c r="P38" s="830"/>
      <c r="Q38" s="830"/>
      <c r="R38" s="830"/>
      <c r="S38" s="830"/>
      <c r="T38" s="830"/>
      <c r="U38" s="830"/>
      <c r="V38" s="830"/>
      <c r="W38" s="830"/>
      <c r="X38" s="830"/>
      <c r="Y38" s="830"/>
      <c r="Z38" s="830"/>
    </row>
    <row r="39" spans="1:26" s="831" customFormat="1">
      <c r="A39" s="828"/>
      <c r="B39" s="828"/>
      <c r="C39" s="829"/>
      <c r="D39" s="968"/>
      <c r="E39" s="967"/>
      <c r="F39" s="828"/>
      <c r="G39" s="963"/>
      <c r="H39" s="828"/>
      <c r="I39" s="830"/>
      <c r="J39" s="830"/>
      <c r="K39" s="830"/>
      <c r="L39" s="830"/>
      <c r="M39" s="830"/>
      <c r="N39" s="830"/>
      <c r="O39" s="830"/>
      <c r="P39" s="830"/>
      <c r="Q39" s="830"/>
      <c r="R39" s="830"/>
      <c r="S39" s="830"/>
      <c r="T39" s="830"/>
      <c r="U39" s="830"/>
      <c r="V39" s="830"/>
      <c r="W39" s="830"/>
      <c r="X39" s="830"/>
      <c r="Y39" s="830"/>
      <c r="Z39" s="830"/>
    </row>
    <row r="40" spans="1:26" s="831" customFormat="1">
      <c r="A40" s="828"/>
      <c r="B40" s="828"/>
      <c r="C40" s="829"/>
      <c r="D40" s="968"/>
      <c r="E40" s="967"/>
      <c r="F40" s="828"/>
      <c r="G40" s="963"/>
      <c r="H40" s="828"/>
      <c r="I40" s="830"/>
      <c r="J40" s="830"/>
      <c r="K40" s="830"/>
      <c r="L40" s="830"/>
      <c r="M40" s="830"/>
      <c r="N40" s="830"/>
      <c r="O40" s="830"/>
      <c r="P40" s="830"/>
      <c r="Q40" s="830"/>
      <c r="R40" s="830"/>
      <c r="S40" s="830"/>
      <c r="T40" s="830"/>
      <c r="U40" s="830"/>
      <c r="V40" s="830"/>
      <c r="W40" s="830"/>
      <c r="X40" s="830"/>
      <c r="Y40" s="830"/>
      <c r="Z40" s="830"/>
    </row>
    <row r="41" spans="1:26" s="831" customFormat="1">
      <c r="A41" s="828"/>
      <c r="B41" s="828"/>
      <c r="C41" s="829"/>
      <c r="D41" s="968"/>
      <c r="E41" s="967"/>
      <c r="F41" s="828"/>
      <c r="G41" s="963"/>
      <c r="H41" s="828"/>
      <c r="I41" s="830"/>
      <c r="J41" s="830"/>
      <c r="K41" s="830"/>
      <c r="L41" s="830"/>
      <c r="M41" s="830"/>
      <c r="N41" s="830"/>
      <c r="O41" s="830"/>
      <c r="P41" s="830"/>
      <c r="Q41" s="830"/>
      <c r="R41" s="830"/>
      <c r="S41" s="830"/>
      <c r="T41" s="830"/>
      <c r="U41" s="830"/>
      <c r="V41" s="830"/>
      <c r="W41" s="830"/>
      <c r="X41" s="830"/>
      <c r="Y41" s="830"/>
      <c r="Z41" s="830"/>
    </row>
    <row r="42" spans="1:26" s="831" customFormat="1">
      <c r="A42" s="828"/>
      <c r="B42" s="828"/>
      <c r="C42" s="829"/>
      <c r="D42" s="968"/>
      <c r="E42" s="967"/>
      <c r="F42" s="828"/>
      <c r="G42" s="963"/>
      <c r="H42" s="828"/>
      <c r="I42" s="830"/>
      <c r="J42" s="830"/>
      <c r="K42" s="830"/>
      <c r="L42" s="830"/>
      <c r="M42" s="830"/>
      <c r="N42" s="830"/>
      <c r="O42" s="830"/>
      <c r="P42" s="830"/>
      <c r="Q42" s="830"/>
      <c r="R42" s="830"/>
      <c r="S42" s="830"/>
      <c r="T42" s="830"/>
      <c r="U42" s="830"/>
      <c r="V42" s="830"/>
      <c r="W42" s="830"/>
      <c r="X42" s="830"/>
      <c r="Y42" s="830"/>
      <c r="Z42" s="830"/>
    </row>
    <row r="43" spans="1:26" s="831" customFormat="1">
      <c r="A43" s="828"/>
      <c r="B43" s="828"/>
      <c r="C43" s="829"/>
      <c r="D43" s="968"/>
      <c r="E43" s="967"/>
      <c r="F43" s="828"/>
      <c r="G43" s="963"/>
      <c r="H43" s="828"/>
      <c r="I43" s="830"/>
      <c r="J43" s="830"/>
      <c r="K43" s="830"/>
      <c r="L43" s="830"/>
      <c r="M43" s="830"/>
      <c r="N43" s="830"/>
      <c r="O43" s="830"/>
      <c r="P43" s="830"/>
      <c r="Q43" s="830"/>
      <c r="R43" s="830"/>
      <c r="S43" s="830"/>
      <c r="T43" s="830"/>
      <c r="U43" s="830"/>
      <c r="V43" s="830"/>
      <c r="W43" s="830"/>
      <c r="X43" s="830"/>
      <c r="Y43" s="830"/>
      <c r="Z43" s="830"/>
    </row>
    <row r="44" spans="1:26" s="831" customFormat="1">
      <c r="A44" s="828"/>
      <c r="B44" s="828"/>
      <c r="C44" s="830"/>
      <c r="D44" s="830"/>
      <c r="E44" s="828"/>
      <c r="F44" s="828"/>
      <c r="G44" s="963"/>
      <c r="H44" s="828"/>
      <c r="I44" s="830"/>
      <c r="J44" s="830"/>
      <c r="K44" s="830"/>
      <c r="L44" s="830"/>
      <c r="M44" s="830"/>
      <c r="N44" s="830"/>
      <c r="O44" s="830"/>
      <c r="P44" s="830"/>
      <c r="Q44" s="830"/>
      <c r="R44" s="830"/>
      <c r="S44" s="830"/>
      <c r="T44" s="830"/>
      <c r="U44" s="830"/>
      <c r="V44" s="830"/>
      <c r="W44" s="830"/>
      <c r="X44" s="830"/>
      <c r="Y44" s="830"/>
      <c r="Z44" s="830"/>
    </row>
    <row r="45" spans="1:26" s="831" customFormat="1">
      <c r="A45" s="828"/>
      <c r="B45" s="828"/>
      <c r="C45" s="830"/>
      <c r="D45" s="830"/>
      <c r="E45" s="828"/>
      <c r="F45" s="828"/>
      <c r="G45" s="963"/>
      <c r="H45" s="828"/>
      <c r="I45" s="830"/>
      <c r="J45" s="830"/>
      <c r="K45" s="830"/>
      <c r="L45" s="830"/>
      <c r="M45" s="830"/>
      <c r="N45" s="830"/>
      <c r="O45" s="830"/>
      <c r="P45" s="830"/>
      <c r="Q45" s="830"/>
      <c r="R45" s="830"/>
      <c r="S45" s="830"/>
      <c r="T45" s="830"/>
      <c r="U45" s="830"/>
      <c r="V45" s="830"/>
      <c r="W45" s="830"/>
      <c r="X45" s="830"/>
      <c r="Y45" s="830"/>
      <c r="Z45" s="830"/>
    </row>
    <row r="46" spans="1:26" s="831" customFormat="1">
      <c r="A46" s="828"/>
      <c r="B46" s="828"/>
      <c r="C46" s="830"/>
      <c r="D46" s="830"/>
      <c r="E46" s="828"/>
      <c r="F46" s="828"/>
      <c r="G46" s="828"/>
      <c r="H46" s="828"/>
      <c r="I46" s="830"/>
      <c r="J46" s="830"/>
      <c r="K46" s="830"/>
      <c r="L46" s="830"/>
      <c r="M46" s="830"/>
      <c r="N46" s="830"/>
      <c r="O46" s="830"/>
      <c r="P46" s="830"/>
      <c r="Q46" s="830"/>
      <c r="R46" s="830"/>
      <c r="S46" s="830"/>
      <c r="T46" s="830"/>
      <c r="U46" s="830"/>
      <c r="V46" s="830"/>
      <c r="W46" s="830"/>
      <c r="X46" s="830"/>
      <c r="Y46" s="830"/>
      <c r="Z46" s="830"/>
    </row>
    <row r="47" spans="1:26" s="831" customFormat="1">
      <c r="A47" s="828"/>
      <c r="B47" s="828"/>
      <c r="C47" s="830"/>
      <c r="D47" s="830"/>
      <c r="E47" s="828"/>
      <c r="F47" s="828"/>
      <c r="G47" s="828"/>
      <c r="H47" s="828"/>
      <c r="I47" s="830"/>
      <c r="J47" s="830"/>
      <c r="K47" s="830"/>
      <c r="L47" s="830"/>
      <c r="M47" s="830"/>
      <c r="N47" s="830"/>
      <c r="O47" s="830"/>
      <c r="P47" s="830"/>
      <c r="Q47" s="830"/>
      <c r="R47" s="830"/>
      <c r="S47" s="830"/>
      <c r="T47" s="830"/>
      <c r="U47" s="830"/>
      <c r="V47" s="830"/>
      <c r="W47" s="830"/>
      <c r="X47" s="830"/>
      <c r="Y47" s="830"/>
      <c r="Z47" s="830"/>
    </row>
    <row r="48" spans="1:26" s="831" customFormat="1">
      <c r="A48" s="828"/>
      <c r="B48" s="828"/>
      <c r="C48" s="830"/>
      <c r="D48" s="830"/>
      <c r="E48" s="828"/>
      <c r="F48" s="828"/>
      <c r="G48" s="828"/>
      <c r="H48" s="828"/>
      <c r="I48" s="830"/>
      <c r="J48" s="830"/>
      <c r="K48" s="830"/>
      <c r="L48" s="830"/>
      <c r="M48" s="830"/>
      <c r="N48" s="830"/>
      <c r="O48" s="830"/>
      <c r="P48" s="830"/>
      <c r="Q48" s="830"/>
      <c r="R48" s="830"/>
      <c r="S48" s="830"/>
      <c r="T48" s="830"/>
      <c r="U48" s="830"/>
      <c r="V48" s="830"/>
      <c r="W48" s="830"/>
      <c r="X48" s="830"/>
      <c r="Y48" s="830"/>
      <c r="Z48" s="830"/>
    </row>
    <row r="49" spans="1:26" s="831" customFormat="1">
      <c r="A49" s="828"/>
      <c r="B49" s="828"/>
      <c r="C49" s="830"/>
      <c r="D49" s="830"/>
      <c r="E49" s="828"/>
      <c r="F49" s="828"/>
      <c r="G49" s="828"/>
      <c r="H49" s="828"/>
      <c r="I49" s="830"/>
      <c r="J49" s="830"/>
      <c r="K49" s="830"/>
      <c r="L49" s="830"/>
      <c r="M49" s="830"/>
      <c r="N49" s="830"/>
      <c r="O49" s="830"/>
      <c r="P49" s="830"/>
      <c r="Q49" s="830"/>
      <c r="R49" s="830"/>
      <c r="S49" s="830"/>
      <c r="T49" s="830"/>
      <c r="U49" s="830"/>
      <c r="V49" s="830"/>
      <c r="W49" s="830"/>
      <c r="X49" s="830"/>
      <c r="Y49" s="830"/>
      <c r="Z49" s="830"/>
    </row>
    <row r="50" spans="1:26" s="831" customFormat="1">
      <c r="A50" s="828"/>
      <c r="B50" s="828"/>
      <c r="C50" s="830"/>
      <c r="D50" s="830"/>
      <c r="E50" s="828"/>
      <c r="F50" s="828"/>
      <c r="G50" s="828"/>
      <c r="H50" s="828"/>
      <c r="I50" s="830"/>
      <c r="J50" s="830"/>
      <c r="K50" s="830"/>
      <c r="L50" s="830"/>
      <c r="M50" s="830"/>
      <c r="N50" s="830"/>
      <c r="O50" s="830"/>
      <c r="P50" s="830"/>
      <c r="Q50" s="830"/>
      <c r="R50" s="830"/>
      <c r="S50" s="830"/>
      <c r="T50" s="830"/>
      <c r="U50" s="830"/>
      <c r="V50" s="830"/>
      <c r="W50" s="830"/>
      <c r="X50" s="830"/>
      <c r="Y50" s="830"/>
      <c r="Z50" s="830"/>
    </row>
    <row r="51" spans="1:26" s="831" customFormat="1">
      <c r="A51" s="828"/>
      <c r="B51" s="828"/>
      <c r="C51" s="829"/>
      <c r="D51" s="829"/>
      <c r="E51" s="828"/>
      <c r="F51" s="828"/>
      <c r="G51" s="828"/>
      <c r="H51" s="828"/>
      <c r="I51" s="830"/>
      <c r="J51" s="830"/>
      <c r="K51" s="830"/>
      <c r="L51" s="830"/>
      <c r="M51" s="830"/>
      <c r="N51" s="830"/>
      <c r="O51" s="830"/>
      <c r="P51" s="830"/>
      <c r="Q51" s="830"/>
      <c r="R51" s="830"/>
      <c r="S51" s="830"/>
      <c r="T51" s="830"/>
      <c r="U51" s="830"/>
      <c r="V51" s="830"/>
      <c r="W51" s="830"/>
      <c r="X51" s="830"/>
      <c r="Y51" s="830"/>
      <c r="Z51" s="830"/>
    </row>
    <row r="52" spans="1:26" s="831" customFormat="1">
      <c r="A52" s="828"/>
      <c r="B52" s="828"/>
      <c r="C52" s="829"/>
      <c r="D52" s="829"/>
      <c r="E52" s="828"/>
      <c r="F52" s="828"/>
      <c r="G52" s="828"/>
      <c r="H52" s="828"/>
      <c r="I52" s="830"/>
      <c r="J52" s="830"/>
      <c r="K52" s="830"/>
      <c r="L52" s="830"/>
      <c r="M52" s="830"/>
      <c r="N52" s="830"/>
      <c r="O52" s="830"/>
      <c r="P52" s="830"/>
      <c r="Q52" s="830"/>
      <c r="R52" s="830"/>
      <c r="S52" s="830"/>
      <c r="T52" s="830"/>
      <c r="U52" s="830"/>
      <c r="V52" s="830"/>
      <c r="W52" s="830"/>
      <c r="X52" s="830"/>
      <c r="Y52" s="830"/>
      <c r="Z52" s="830"/>
    </row>
    <row r="53" spans="1:26" s="831" customFormat="1">
      <c r="A53" s="828"/>
      <c r="B53" s="828"/>
      <c r="C53" s="829"/>
      <c r="D53" s="829"/>
      <c r="E53" s="828"/>
      <c r="F53" s="828"/>
      <c r="G53" s="828"/>
      <c r="H53" s="828"/>
      <c r="I53" s="830"/>
      <c r="J53" s="830"/>
      <c r="K53" s="830"/>
      <c r="L53" s="830"/>
      <c r="M53" s="830"/>
      <c r="N53" s="830"/>
      <c r="O53" s="830"/>
      <c r="P53" s="830"/>
      <c r="Q53" s="830"/>
      <c r="R53" s="830"/>
      <c r="S53" s="830"/>
      <c r="T53" s="830"/>
      <c r="U53" s="830"/>
      <c r="V53" s="830"/>
      <c r="W53" s="830"/>
      <c r="X53" s="830"/>
      <c r="Y53" s="830"/>
      <c r="Z53" s="830"/>
    </row>
    <row r="54" spans="1:26" s="831" customFormat="1">
      <c r="A54" s="828"/>
      <c r="B54" s="828"/>
      <c r="C54" s="829"/>
      <c r="D54" s="829"/>
      <c r="E54" s="828"/>
      <c r="F54" s="828"/>
      <c r="G54" s="828"/>
      <c r="H54" s="828"/>
      <c r="I54" s="830"/>
      <c r="J54" s="830"/>
      <c r="K54" s="830"/>
      <c r="L54" s="830"/>
      <c r="M54" s="830"/>
      <c r="N54" s="830"/>
      <c r="O54" s="830"/>
      <c r="P54" s="830"/>
      <c r="Q54" s="830"/>
      <c r="R54" s="830"/>
      <c r="S54" s="830"/>
      <c r="T54" s="830"/>
      <c r="U54" s="830"/>
      <c r="V54" s="830"/>
      <c r="W54" s="830"/>
      <c r="X54" s="830"/>
      <c r="Y54" s="830"/>
      <c r="Z54" s="830"/>
    </row>
    <row r="55" spans="1:26" s="831" customFormat="1">
      <c r="A55" s="828"/>
      <c r="B55" s="828"/>
      <c r="C55" s="829"/>
      <c r="D55" s="829"/>
      <c r="E55" s="828"/>
      <c r="F55" s="828"/>
      <c r="G55" s="828"/>
      <c r="H55" s="828"/>
      <c r="I55" s="830"/>
      <c r="J55" s="830"/>
      <c r="K55" s="830"/>
      <c r="L55" s="830"/>
      <c r="M55" s="830"/>
      <c r="N55" s="830"/>
      <c r="O55" s="830"/>
      <c r="P55" s="830"/>
      <c r="Q55" s="830"/>
      <c r="R55" s="830"/>
      <c r="S55" s="830"/>
      <c r="T55" s="830"/>
      <c r="U55" s="830"/>
      <c r="V55" s="830"/>
      <c r="W55" s="830"/>
      <c r="X55" s="830"/>
      <c r="Y55" s="830"/>
      <c r="Z55" s="830"/>
    </row>
    <row r="56" spans="1:26" s="831" customFormat="1">
      <c r="A56" s="828"/>
      <c r="B56" s="828"/>
      <c r="C56" s="829"/>
      <c r="D56" s="829"/>
      <c r="E56" s="828"/>
      <c r="F56" s="828"/>
      <c r="G56" s="828"/>
      <c r="H56" s="828"/>
      <c r="I56" s="830"/>
      <c r="J56" s="830"/>
      <c r="K56" s="830"/>
      <c r="L56" s="830"/>
      <c r="M56" s="830"/>
      <c r="N56" s="830"/>
      <c r="O56" s="830"/>
      <c r="P56" s="830"/>
      <c r="Q56" s="830"/>
      <c r="R56" s="830"/>
      <c r="S56" s="830"/>
      <c r="T56" s="830"/>
      <c r="U56" s="830"/>
      <c r="V56" s="830"/>
      <c r="W56" s="830"/>
      <c r="X56" s="830"/>
      <c r="Y56" s="830"/>
      <c r="Z56" s="830"/>
    </row>
    <row r="57" spans="1:26" s="831" customFormat="1">
      <c r="A57" s="828"/>
      <c r="B57" s="828"/>
      <c r="C57" s="829"/>
      <c r="D57" s="829"/>
      <c r="E57" s="828"/>
      <c r="F57" s="828"/>
      <c r="G57" s="828"/>
      <c r="H57" s="828"/>
      <c r="I57" s="830"/>
      <c r="J57" s="830"/>
      <c r="K57" s="830"/>
      <c r="L57" s="830"/>
      <c r="M57" s="830"/>
      <c r="N57" s="830"/>
      <c r="O57" s="830"/>
      <c r="P57" s="830"/>
      <c r="Q57" s="830"/>
      <c r="R57" s="830"/>
      <c r="S57" s="830"/>
      <c r="T57" s="830"/>
      <c r="U57" s="830"/>
      <c r="V57" s="830"/>
      <c r="W57" s="830"/>
      <c r="X57" s="830"/>
      <c r="Y57" s="830"/>
      <c r="Z57" s="830"/>
    </row>
    <row r="58" spans="1:26" s="831" customFormat="1">
      <c r="A58" s="828"/>
      <c r="B58" s="828"/>
      <c r="C58" s="829"/>
      <c r="D58" s="829"/>
      <c r="E58" s="828"/>
      <c r="F58" s="828"/>
      <c r="G58" s="828"/>
      <c r="H58" s="828"/>
      <c r="I58" s="830"/>
      <c r="J58" s="830"/>
      <c r="K58" s="830"/>
      <c r="L58" s="830"/>
      <c r="M58" s="830"/>
      <c r="N58" s="830"/>
      <c r="O58" s="830"/>
      <c r="P58" s="830"/>
      <c r="Q58" s="830"/>
      <c r="R58" s="830"/>
      <c r="S58" s="830"/>
      <c r="T58" s="830"/>
      <c r="U58" s="830"/>
      <c r="V58" s="830"/>
      <c r="W58" s="830"/>
      <c r="X58" s="830"/>
      <c r="Y58" s="830"/>
      <c r="Z58" s="830"/>
    </row>
    <row r="59" spans="1:26" s="831" customFormat="1">
      <c r="A59" s="828"/>
      <c r="B59" s="828"/>
      <c r="C59" s="829"/>
      <c r="D59" s="829"/>
      <c r="E59" s="828"/>
      <c r="F59" s="828"/>
      <c r="G59" s="828"/>
      <c r="H59" s="828"/>
      <c r="I59" s="830"/>
      <c r="J59" s="830"/>
      <c r="K59" s="830"/>
      <c r="L59" s="830"/>
      <c r="M59" s="830"/>
      <c r="N59" s="830"/>
      <c r="O59" s="830"/>
      <c r="P59" s="830"/>
      <c r="Q59" s="830"/>
      <c r="R59" s="830"/>
      <c r="S59" s="830"/>
      <c r="T59" s="830"/>
      <c r="U59" s="830"/>
      <c r="V59" s="830"/>
      <c r="W59" s="830"/>
      <c r="X59" s="830"/>
      <c r="Y59" s="830"/>
      <c r="Z59" s="830"/>
    </row>
    <row r="60" spans="1:26" s="831" customFormat="1">
      <c r="A60" s="828"/>
      <c r="B60" s="828"/>
      <c r="C60" s="829"/>
      <c r="D60" s="829"/>
      <c r="E60" s="828"/>
      <c r="F60" s="828"/>
      <c r="G60" s="828"/>
      <c r="H60" s="828"/>
      <c r="I60" s="830"/>
      <c r="J60" s="830"/>
      <c r="K60" s="830"/>
      <c r="L60" s="830"/>
      <c r="M60" s="830"/>
      <c r="N60" s="830"/>
      <c r="O60" s="830"/>
      <c r="P60" s="830"/>
      <c r="Q60" s="830"/>
      <c r="R60" s="830"/>
      <c r="S60" s="830"/>
      <c r="T60" s="830"/>
      <c r="U60" s="830"/>
      <c r="V60" s="830"/>
      <c r="W60" s="830"/>
      <c r="X60" s="830"/>
      <c r="Y60" s="830"/>
      <c r="Z60" s="830"/>
    </row>
    <row r="61" spans="1:26" s="831" customFormat="1">
      <c r="A61" s="828"/>
      <c r="B61" s="828"/>
      <c r="C61" s="829"/>
      <c r="D61" s="829"/>
      <c r="E61" s="828"/>
      <c r="F61" s="828"/>
      <c r="G61" s="828"/>
      <c r="H61" s="828"/>
      <c r="I61" s="830"/>
      <c r="J61" s="830"/>
      <c r="K61" s="830"/>
      <c r="L61" s="830"/>
      <c r="M61" s="830"/>
      <c r="N61" s="830"/>
      <c r="O61" s="830"/>
      <c r="P61" s="830"/>
      <c r="Q61" s="830"/>
      <c r="R61" s="830"/>
      <c r="S61" s="830"/>
      <c r="T61" s="830"/>
      <c r="U61" s="830"/>
      <c r="V61" s="830"/>
      <c r="W61" s="830"/>
      <c r="X61" s="830"/>
      <c r="Y61" s="830"/>
      <c r="Z61" s="830"/>
    </row>
    <row r="62" spans="1:26" s="831" customFormat="1">
      <c r="A62" s="828"/>
      <c r="B62" s="828"/>
      <c r="C62" s="829"/>
      <c r="D62" s="829"/>
      <c r="E62" s="828"/>
      <c r="F62" s="828"/>
      <c r="G62" s="828"/>
      <c r="H62" s="828"/>
      <c r="I62" s="830"/>
      <c r="J62" s="830"/>
      <c r="K62" s="830"/>
      <c r="L62" s="830"/>
      <c r="M62" s="830"/>
      <c r="N62" s="830"/>
      <c r="O62" s="830"/>
      <c r="P62" s="830"/>
      <c r="Q62" s="830"/>
      <c r="R62" s="830"/>
      <c r="S62" s="830"/>
      <c r="T62" s="830"/>
      <c r="U62" s="830"/>
      <c r="V62" s="830"/>
      <c r="W62" s="830"/>
      <c r="X62" s="830"/>
      <c r="Y62" s="830"/>
      <c r="Z62" s="830"/>
    </row>
    <row r="63" spans="1:26" s="831" customFormat="1">
      <c r="A63" s="828"/>
      <c r="B63" s="828"/>
      <c r="C63" s="829"/>
      <c r="D63" s="829"/>
      <c r="E63" s="828"/>
      <c r="F63" s="828"/>
      <c r="G63" s="828"/>
      <c r="H63" s="828"/>
      <c r="I63" s="830"/>
      <c r="J63" s="830"/>
      <c r="K63" s="830"/>
      <c r="L63" s="830"/>
      <c r="M63" s="830"/>
      <c r="N63" s="830"/>
      <c r="O63" s="830"/>
      <c r="P63" s="830"/>
      <c r="Q63" s="830"/>
      <c r="R63" s="830"/>
      <c r="S63" s="830"/>
      <c r="T63" s="830"/>
      <c r="U63" s="830"/>
      <c r="V63" s="830"/>
      <c r="W63" s="830"/>
      <c r="X63" s="830"/>
      <c r="Y63" s="830"/>
      <c r="Z63" s="830"/>
    </row>
    <row r="64" spans="1:26" s="831" customFormat="1">
      <c r="A64" s="828"/>
      <c r="B64" s="828"/>
      <c r="C64" s="829"/>
      <c r="D64" s="829"/>
      <c r="E64" s="828"/>
      <c r="F64" s="828"/>
      <c r="G64" s="828"/>
      <c r="H64" s="828"/>
      <c r="I64" s="830"/>
      <c r="J64" s="830"/>
      <c r="K64" s="830"/>
      <c r="L64" s="830"/>
      <c r="M64" s="830"/>
      <c r="N64" s="830"/>
      <c r="O64" s="830"/>
      <c r="P64" s="830"/>
      <c r="Q64" s="830"/>
      <c r="R64" s="830"/>
      <c r="S64" s="830"/>
      <c r="T64" s="830"/>
      <c r="U64" s="830"/>
      <c r="V64" s="830"/>
      <c r="W64" s="830"/>
      <c r="X64" s="830"/>
      <c r="Y64" s="830"/>
      <c r="Z64" s="830"/>
    </row>
    <row r="65" spans="1:26" s="831" customFormat="1">
      <c r="A65" s="828"/>
      <c r="B65" s="828"/>
      <c r="C65" s="829"/>
      <c r="D65" s="829"/>
      <c r="E65" s="828"/>
      <c r="F65" s="828"/>
      <c r="G65" s="828"/>
      <c r="H65" s="828"/>
      <c r="I65" s="830"/>
      <c r="J65" s="830"/>
      <c r="K65" s="830"/>
      <c r="L65" s="830"/>
      <c r="M65" s="830"/>
      <c r="N65" s="830"/>
      <c r="O65" s="830"/>
      <c r="P65" s="830"/>
      <c r="Q65" s="830"/>
      <c r="R65" s="830"/>
      <c r="S65" s="830"/>
      <c r="T65" s="830"/>
      <c r="U65" s="830"/>
      <c r="V65" s="830"/>
      <c r="W65" s="830"/>
      <c r="X65" s="830"/>
      <c r="Y65" s="830"/>
      <c r="Z65" s="830"/>
    </row>
    <row r="66" spans="1:26" s="831" customFormat="1">
      <c r="A66" s="969"/>
      <c r="B66" s="969"/>
      <c r="C66" s="970" t="str">
        <f>E10</f>
        <v>Budget</v>
      </c>
      <c r="D66" s="971">
        <f>E22</f>
        <v>9772137.0973000005</v>
      </c>
      <c r="E66" s="969"/>
      <c r="F66" s="969"/>
      <c r="G66" s="969"/>
      <c r="H66" s="969"/>
    </row>
    <row r="67" spans="1:26" s="831" customFormat="1">
      <c r="A67" s="969"/>
      <c r="B67" s="969"/>
      <c r="C67" s="972" t="s">
        <v>254</v>
      </c>
      <c r="D67" s="971">
        <f>H13</f>
        <v>421768.1098199999</v>
      </c>
      <c r="E67" s="969"/>
      <c r="F67" s="969"/>
      <c r="G67" s="969"/>
      <c r="H67" s="969"/>
    </row>
    <row r="68" spans="1:26" s="831" customFormat="1">
      <c r="A68" s="969"/>
      <c r="B68" s="969"/>
      <c r="C68" s="972" t="s">
        <v>263</v>
      </c>
      <c r="D68" s="971">
        <f>H18</f>
        <v>0</v>
      </c>
      <c r="E68" s="969"/>
      <c r="F68" s="969"/>
      <c r="G68" s="969"/>
      <c r="H68" s="969"/>
    </row>
    <row r="69" spans="1:26" s="831" customFormat="1">
      <c r="A69" s="969"/>
      <c r="B69" s="969"/>
      <c r="C69" s="972" t="s">
        <v>266</v>
      </c>
      <c r="D69" s="971">
        <f>H19</f>
        <v>243200</v>
      </c>
      <c r="E69" s="969"/>
      <c r="F69" s="969"/>
      <c r="G69" s="969"/>
      <c r="H69" s="969"/>
    </row>
    <row r="70" spans="1:26" s="831" customFormat="1">
      <c r="A70" s="969"/>
      <c r="B70" s="969"/>
      <c r="C70" s="972" t="s">
        <v>267</v>
      </c>
      <c r="D70" s="971">
        <f>H20</f>
        <v>-780</v>
      </c>
      <c r="E70" s="969"/>
      <c r="F70" s="969"/>
      <c r="G70" s="969"/>
      <c r="H70" s="969"/>
    </row>
    <row r="71" spans="1:26" s="831" customFormat="1">
      <c r="A71" s="969"/>
      <c r="B71" s="969"/>
      <c r="C71" s="972" t="s">
        <v>268</v>
      </c>
      <c r="D71" s="971">
        <f>H21</f>
        <v>10500</v>
      </c>
      <c r="E71" s="969"/>
      <c r="F71" s="969"/>
      <c r="G71" s="969"/>
      <c r="H71" s="969"/>
    </row>
    <row r="72" spans="1:26" s="831" customFormat="1">
      <c r="A72" s="969"/>
      <c r="B72" s="969"/>
      <c r="C72" s="972" t="s">
        <v>250</v>
      </c>
      <c r="D72" s="971">
        <f>F22</f>
        <v>9772137.1745999996</v>
      </c>
      <c r="E72" s="969"/>
      <c r="F72" s="969"/>
      <c r="G72" s="969"/>
      <c r="H72" s="969"/>
    </row>
    <row r="73" spans="1:26" s="831" customFormat="1">
      <c r="A73" s="969"/>
      <c r="B73" s="969"/>
      <c r="C73" s="972"/>
      <c r="D73" s="972"/>
      <c r="E73" s="969"/>
      <c r="F73" s="969"/>
      <c r="G73" s="969"/>
      <c r="H73" s="969"/>
    </row>
    <row r="74" spans="1:26" s="831" customFormat="1">
      <c r="A74" s="969"/>
      <c r="B74" s="969"/>
      <c r="C74" s="972"/>
      <c r="D74" s="972"/>
      <c r="E74" s="969"/>
      <c r="F74" s="969"/>
      <c r="G74" s="969"/>
      <c r="H74" s="969"/>
    </row>
    <row r="75" spans="1:26" s="831" customFormat="1">
      <c r="A75" s="969"/>
      <c r="B75" s="969"/>
      <c r="C75" s="972"/>
      <c r="D75" s="972"/>
      <c r="E75" s="969"/>
      <c r="F75" s="969"/>
      <c r="G75" s="969"/>
      <c r="H75" s="969"/>
    </row>
    <row r="76" spans="1:26" s="831" customFormat="1">
      <c r="A76" s="969"/>
      <c r="B76" s="969"/>
      <c r="C76" s="972"/>
      <c r="D76" s="972"/>
      <c r="E76" s="969"/>
      <c r="F76" s="969"/>
      <c r="G76" s="969"/>
      <c r="H76" s="969"/>
    </row>
    <row r="77" spans="1:26" s="831" customFormat="1">
      <c r="A77" s="969"/>
      <c r="B77" s="969"/>
      <c r="C77" s="972"/>
      <c r="D77" s="972"/>
      <c r="E77" s="969"/>
      <c r="F77" s="969"/>
      <c r="G77" s="969"/>
      <c r="H77" s="969"/>
    </row>
    <row r="78" spans="1:26" s="831" customFormat="1">
      <c r="A78" s="969"/>
      <c r="B78" s="969"/>
      <c r="C78" s="972"/>
      <c r="D78" s="972"/>
      <c r="E78" s="969"/>
      <c r="F78" s="969"/>
      <c r="G78" s="969"/>
      <c r="H78" s="969"/>
    </row>
    <row r="79" spans="1:26" s="831" customFormat="1">
      <c r="A79" s="969"/>
      <c r="B79" s="969"/>
      <c r="C79" s="972"/>
      <c r="D79" s="972"/>
      <c r="E79" s="969"/>
      <c r="F79" s="969"/>
      <c r="G79" s="969"/>
      <c r="H79" s="969"/>
    </row>
    <row r="80" spans="1:26" s="831" customFormat="1">
      <c r="A80" s="969"/>
      <c r="B80" s="969"/>
      <c r="C80" s="972"/>
      <c r="D80" s="972"/>
      <c r="E80" s="969"/>
      <c r="F80" s="969"/>
      <c r="G80" s="969"/>
      <c r="H80" s="969"/>
    </row>
    <row r="81" spans="1:8" s="831" customFormat="1">
      <c r="A81" s="969"/>
      <c r="B81" s="969"/>
      <c r="C81" s="972"/>
      <c r="D81" s="972"/>
      <c r="E81" s="969"/>
      <c r="F81" s="969"/>
      <c r="G81" s="969"/>
      <c r="H81" s="969"/>
    </row>
    <row r="82" spans="1:8" s="831" customFormat="1">
      <c r="A82" s="969"/>
      <c r="B82" s="969"/>
      <c r="C82" s="972"/>
      <c r="D82" s="972"/>
      <c r="E82" s="969"/>
      <c r="F82" s="969"/>
      <c r="G82" s="969"/>
      <c r="H82" s="969"/>
    </row>
    <row r="83" spans="1:8" s="831" customFormat="1">
      <c r="A83" s="969"/>
      <c r="B83" s="969"/>
      <c r="C83" s="972"/>
      <c r="D83" s="972"/>
      <c r="E83" s="969"/>
      <c r="F83" s="969"/>
      <c r="G83" s="969"/>
      <c r="H83" s="969"/>
    </row>
    <row r="84" spans="1:8" s="831" customFormat="1">
      <c r="A84" s="969"/>
      <c r="B84" s="969"/>
      <c r="C84" s="972"/>
      <c r="D84" s="972"/>
      <c r="E84" s="969"/>
      <c r="F84" s="969"/>
      <c r="G84" s="969"/>
      <c r="H84" s="969"/>
    </row>
    <row r="85" spans="1:8" s="831" customFormat="1">
      <c r="A85" s="969"/>
      <c r="B85" s="969"/>
      <c r="C85" s="972"/>
      <c r="D85" s="972"/>
      <c r="E85" s="969"/>
      <c r="F85" s="969"/>
      <c r="G85" s="969"/>
      <c r="H85" s="969"/>
    </row>
    <row r="86" spans="1:8" s="831" customFormat="1">
      <c r="A86" s="969"/>
      <c r="B86" s="969"/>
      <c r="C86" s="972"/>
      <c r="D86" s="972"/>
      <c r="E86" s="969"/>
      <c r="F86" s="969"/>
      <c r="G86" s="969"/>
      <c r="H86" s="969"/>
    </row>
    <row r="87" spans="1:8" s="831" customFormat="1">
      <c r="A87" s="969"/>
      <c r="B87" s="969"/>
      <c r="C87" s="972"/>
      <c r="D87" s="972"/>
      <c r="E87" s="969"/>
      <c r="F87" s="969"/>
      <c r="G87" s="969"/>
      <c r="H87" s="969"/>
    </row>
    <row r="88" spans="1:8" s="831" customFormat="1">
      <c r="A88" s="969"/>
      <c r="B88" s="969"/>
      <c r="C88" s="972"/>
      <c r="D88" s="972"/>
      <c r="E88" s="969"/>
      <c r="F88" s="969"/>
      <c r="G88" s="969"/>
      <c r="H88" s="969"/>
    </row>
    <row r="89" spans="1:8" s="831" customFormat="1">
      <c r="A89" s="969"/>
      <c r="B89" s="969"/>
      <c r="C89" s="972"/>
      <c r="D89" s="972"/>
      <c r="E89" s="969"/>
      <c r="F89" s="969"/>
      <c r="G89" s="969"/>
      <c r="H89" s="969"/>
    </row>
    <row r="90" spans="1:8" s="831" customFormat="1">
      <c r="A90" s="969"/>
      <c r="B90" s="969"/>
      <c r="C90" s="972"/>
      <c r="D90" s="972"/>
      <c r="E90" s="969"/>
      <c r="F90" s="969"/>
      <c r="G90" s="969"/>
      <c r="H90" s="969"/>
    </row>
    <row r="91" spans="1:8" s="831" customFormat="1">
      <c r="A91" s="969"/>
      <c r="B91" s="969"/>
      <c r="C91" s="972"/>
      <c r="D91" s="972"/>
      <c r="E91" s="969"/>
      <c r="F91" s="969"/>
      <c r="G91" s="969"/>
      <c r="H91" s="969"/>
    </row>
    <row r="92" spans="1:8" s="831" customFormat="1">
      <c r="A92" s="969"/>
      <c r="B92" s="969"/>
      <c r="C92" s="972"/>
      <c r="D92" s="972"/>
      <c r="E92" s="969"/>
      <c r="F92" s="969"/>
      <c r="G92" s="969"/>
      <c r="H92" s="969"/>
    </row>
    <row r="93" spans="1:8" s="831" customFormat="1">
      <c r="A93" s="969"/>
      <c r="B93" s="969"/>
      <c r="C93" s="972"/>
      <c r="D93" s="972"/>
      <c r="E93" s="969"/>
      <c r="F93" s="969"/>
      <c r="G93" s="969"/>
      <c r="H93" s="969"/>
    </row>
    <row r="94" spans="1:8" s="831" customFormat="1">
      <c r="A94" s="969"/>
      <c r="B94" s="969"/>
      <c r="C94" s="972"/>
      <c r="D94" s="972"/>
      <c r="E94" s="969"/>
      <c r="F94" s="969"/>
      <c r="G94" s="969"/>
      <c r="H94" s="969"/>
    </row>
    <row r="95" spans="1:8" s="831" customFormat="1">
      <c r="A95" s="969"/>
      <c r="B95" s="969"/>
      <c r="C95" s="972"/>
      <c r="D95" s="972"/>
      <c r="E95" s="969"/>
      <c r="F95" s="969"/>
      <c r="G95" s="969"/>
      <c r="H95" s="969"/>
    </row>
    <row r="96" spans="1:8" s="831" customFormat="1">
      <c r="A96" s="969"/>
      <c r="B96" s="969"/>
      <c r="C96" s="972"/>
      <c r="D96" s="972"/>
      <c r="E96" s="969"/>
      <c r="F96" s="969"/>
      <c r="G96" s="969"/>
      <c r="H96" s="969"/>
    </row>
    <row r="97" spans="1:8" s="831" customFormat="1">
      <c r="A97" s="969"/>
      <c r="B97" s="969"/>
      <c r="C97" s="972"/>
      <c r="D97" s="972"/>
      <c r="E97" s="969"/>
      <c r="F97" s="969"/>
      <c r="G97" s="969"/>
      <c r="H97" s="969"/>
    </row>
    <row r="98" spans="1:8" s="831" customFormat="1">
      <c r="A98" s="969"/>
      <c r="B98" s="969"/>
      <c r="C98" s="972"/>
      <c r="D98" s="972"/>
      <c r="E98" s="969"/>
      <c r="F98" s="969"/>
      <c r="G98" s="969"/>
      <c r="H98" s="969"/>
    </row>
    <row r="99" spans="1:8" s="831" customFormat="1">
      <c r="A99" s="969"/>
      <c r="B99" s="969"/>
      <c r="C99" s="972"/>
      <c r="D99" s="972"/>
      <c r="E99" s="969"/>
      <c r="F99" s="969"/>
      <c r="G99" s="969"/>
      <c r="H99" s="969"/>
    </row>
    <row r="100" spans="1:8" s="831" customFormat="1">
      <c r="A100" s="969"/>
      <c r="B100" s="969"/>
      <c r="C100" s="972"/>
      <c r="D100" s="972"/>
      <c r="E100" s="969"/>
      <c r="F100" s="969"/>
      <c r="G100" s="969"/>
      <c r="H100" s="969"/>
    </row>
    <row r="101" spans="1:8" s="831" customFormat="1">
      <c r="A101" s="969"/>
      <c r="B101" s="969"/>
      <c r="C101" s="972"/>
      <c r="D101" s="972"/>
      <c r="E101" s="969"/>
      <c r="F101" s="969"/>
      <c r="G101" s="969"/>
      <c r="H101" s="969"/>
    </row>
    <row r="102" spans="1:8" s="831" customFormat="1">
      <c r="A102" s="969"/>
      <c r="B102" s="969"/>
      <c r="C102" s="972"/>
      <c r="D102" s="972"/>
      <c r="E102" s="969"/>
      <c r="F102" s="969"/>
      <c r="G102" s="969"/>
      <c r="H102" s="969"/>
    </row>
    <row r="103" spans="1:8" s="831" customFormat="1">
      <c r="A103" s="969"/>
      <c r="B103" s="969"/>
      <c r="C103" s="972"/>
      <c r="D103" s="972"/>
      <c r="E103" s="969"/>
      <c r="F103" s="969"/>
      <c r="G103" s="969"/>
      <c r="H103" s="969"/>
    </row>
    <row r="104" spans="1:8" s="831" customFormat="1">
      <c r="A104" s="969"/>
      <c r="B104" s="969"/>
      <c r="C104" s="972"/>
      <c r="D104" s="972"/>
      <c r="E104" s="969"/>
      <c r="F104" s="969"/>
      <c r="G104" s="969"/>
      <c r="H104" s="969"/>
    </row>
    <row r="105" spans="1:8" s="831" customFormat="1">
      <c r="A105" s="969"/>
      <c r="B105" s="969"/>
      <c r="C105" s="972"/>
      <c r="D105" s="972"/>
      <c r="E105" s="969"/>
      <c r="F105" s="969"/>
      <c r="G105" s="969"/>
      <c r="H105" s="969"/>
    </row>
    <row r="106" spans="1:8" s="831" customFormat="1">
      <c r="A106" s="969"/>
      <c r="B106" s="969"/>
      <c r="C106" s="972"/>
      <c r="D106" s="972"/>
      <c r="E106" s="969"/>
      <c r="F106" s="969"/>
      <c r="G106" s="969"/>
      <c r="H106" s="969"/>
    </row>
    <row r="107" spans="1:8" s="831" customFormat="1">
      <c r="A107" s="969"/>
      <c r="B107" s="969"/>
      <c r="C107" s="972"/>
      <c r="D107" s="972"/>
      <c r="E107" s="969"/>
      <c r="F107" s="969"/>
      <c r="G107" s="969"/>
      <c r="H107" s="969"/>
    </row>
    <row r="108" spans="1:8" s="831" customFormat="1">
      <c r="A108" s="969"/>
      <c r="B108" s="969"/>
      <c r="C108" s="972"/>
      <c r="D108" s="972"/>
      <c r="E108" s="969"/>
      <c r="F108" s="969"/>
      <c r="G108" s="969"/>
      <c r="H108" s="969"/>
    </row>
    <row r="109" spans="1:8" s="831" customFormat="1">
      <c r="A109" s="969"/>
      <c r="B109" s="969"/>
      <c r="C109" s="972"/>
      <c r="D109" s="972"/>
      <c r="E109" s="969"/>
      <c r="F109" s="969"/>
      <c r="G109" s="969"/>
      <c r="H109" s="969"/>
    </row>
    <row r="110" spans="1:8" s="831" customFormat="1">
      <c r="A110" s="969"/>
      <c r="B110" s="969"/>
      <c r="C110" s="972"/>
      <c r="D110" s="972"/>
      <c r="E110" s="969"/>
      <c r="F110" s="969"/>
      <c r="G110" s="969"/>
      <c r="H110" s="969"/>
    </row>
    <row r="111" spans="1:8" s="831" customFormat="1">
      <c r="A111" s="969"/>
      <c r="B111" s="969"/>
      <c r="C111" s="972"/>
      <c r="D111" s="972"/>
      <c r="E111" s="969"/>
      <c r="F111" s="969"/>
      <c r="G111" s="969"/>
      <c r="H111" s="969"/>
    </row>
    <row r="112" spans="1:8" s="831" customFormat="1">
      <c r="A112" s="969"/>
      <c r="B112" s="969"/>
      <c r="C112" s="972"/>
      <c r="D112" s="972"/>
      <c r="E112" s="969"/>
      <c r="F112" s="969"/>
      <c r="G112" s="969"/>
      <c r="H112" s="969"/>
    </row>
    <row r="113" spans="1:31">
      <c r="A113" s="973"/>
      <c r="B113" s="973"/>
      <c r="C113" s="974"/>
      <c r="D113" s="974"/>
      <c r="E113" s="973"/>
      <c r="F113" s="973"/>
      <c r="G113" s="973"/>
      <c r="H113" s="973"/>
      <c r="K113" s="831"/>
      <c r="L113" s="831"/>
      <c r="M113" s="831"/>
      <c r="N113" s="831"/>
      <c r="O113" s="831"/>
      <c r="P113" s="831"/>
      <c r="Q113" s="831"/>
      <c r="R113" s="831"/>
      <c r="S113" s="831"/>
      <c r="T113" s="831"/>
      <c r="U113" s="831"/>
      <c r="V113" s="831"/>
      <c r="W113" s="831"/>
      <c r="X113" s="831"/>
      <c r="Y113" s="831"/>
      <c r="Z113" s="831"/>
      <c r="AA113" s="831"/>
      <c r="AB113" s="831"/>
      <c r="AC113" s="831"/>
      <c r="AD113" s="831"/>
      <c r="AE113" s="831"/>
    </row>
    <row r="114" spans="1:31">
      <c r="A114" s="973"/>
      <c r="B114" s="973"/>
      <c r="C114" s="974"/>
      <c r="D114" s="974"/>
      <c r="E114" s="973"/>
      <c r="F114" s="973"/>
      <c r="G114" s="973"/>
      <c r="H114" s="973"/>
      <c r="K114" s="831"/>
      <c r="L114" s="831"/>
      <c r="M114" s="831"/>
      <c r="N114" s="831"/>
      <c r="O114" s="831"/>
      <c r="P114" s="831"/>
      <c r="Q114" s="831"/>
      <c r="R114" s="831"/>
      <c r="S114" s="831"/>
      <c r="T114" s="831"/>
      <c r="U114" s="831"/>
      <c r="V114" s="831"/>
      <c r="W114" s="831"/>
      <c r="X114" s="831"/>
      <c r="Y114" s="831"/>
      <c r="Z114" s="831"/>
      <c r="AA114" s="831"/>
      <c r="AB114" s="831"/>
      <c r="AC114" s="831"/>
      <c r="AD114" s="831"/>
      <c r="AE114" s="831"/>
    </row>
    <row r="115" spans="1:31">
      <c r="A115" s="973"/>
      <c r="B115" s="973"/>
      <c r="C115" s="974"/>
      <c r="D115" s="974"/>
      <c r="E115" s="973"/>
      <c r="F115" s="973"/>
      <c r="G115" s="973"/>
      <c r="H115" s="973"/>
      <c r="K115" s="831"/>
      <c r="L115" s="831"/>
      <c r="M115" s="831"/>
      <c r="N115" s="831"/>
      <c r="O115" s="831"/>
      <c r="P115" s="831"/>
      <c r="Q115" s="831"/>
      <c r="R115" s="831"/>
      <c r="S115" s="831"/>
      <c r="T115" s="831"/>
      <c r="U115" s="831"/>
      <c r="V115" s="831"/>
      <c r="W115" s="831"/>
      <c r="X115" s="831"/>
      <c r="Y115" s="831"/>
      <c r="Z115" s="831"/>
      <c r="AA115" s="831"/>
      <c r="AB115" s="831"/>
      <c r="AC115" s="831"/>
      <c r="AD115" s="831"/>
      <c r="AE115" s="831"/>
    </row>
    <row r="116" spans="1:31">
      <c r="A116" s="973"/>
      <c r="B116" s="973"/>
      <c r="C116" s="974"/>
      <c r="D116" s="974"/>
      <c r="E116" s="973"/>
      <c r="F116" s="973"/>
      <c r="G116" s="973"/>
      <c r="H116" s="973"/>
    </row>
    <row r="117" spans="1:31">
      <c r="A117" s="973"/>
      <c r="B117" s="973"/>
      <c r="C117" s="974"/>
      <c r="D117" s="974"/>
      <c r="E117" s="973"/>
      <c r="F117" s="973"/>
      <c r="G117" s="973"/>
      <c r="H117" s="973"/>
    </row>
    <row r="118" spans="1:31">
      <c r="A118" s="973"/>
      <c r="B118" s="973"/>
      <c r="C118" s="974"/>
      <c r="D118" s="974"/>
      <c r="E118" s="973"/>
      <c r="F118" s="973"/>
      <c r="G118" s="973"/>
      <c r="H118" s="973"/>
    </row>
    <row r="119" spans="1:31">
      <c r="A119" s="973"/>
      <c r="B119" s="973"/>
      <c r="C119" s="974"/>
      <c r="D119" s="974"/>
      <c r="E119" s="973"/>
      <c r="F119" s="973"/>
      <c r="G119" s="973"/>
      <c r="H119" s="973"/>
    </row>
    <row r="120" spans="1:31">
      <c r="A120" s="973"/>
      <c r="B120" s="973"/>
      <c r="C120" s="974"/>
      <c r="D120" s="974"/>
      <c r="E120" s="973"/>
      <c r="F120" s="973"/>
      <c r="G120" s="973"/>
      <c r="H120" s="973"/>
    </row>
    <row r="121" spans="1:31">
      <c r="A121" s="973"/>
      <c r="B121" s="973"/>
      <c r="C121" s="974"/>
      <c r="D121" s="974"/>
      <c r="E121" s="973"/>
      <c r="F121" s="973"/>
      <c r="G121" s="973"/>
      <c r="H121" s="973"/>
    </row>
    <row r="122" spans="1:31">
      <c r="A122" s="973"/>
      <c r="B122" s="973"/>
      <c r="C122" s="974"/>
      <c r="D122" s="974"/>
      <c r="E122" s="973"/>
      <c r="F122" s="973"/>
      <c r="G122" s="973"/>
      <c r="H122" s="973"/>
    </row>
    <row r="123" spans="1:31">
      <c r="A123" s="973"/>
      <c r="B123" s="973"/>
      <c r="C123" s="974"/>
      <c r="D123" s="974"/>
      <c r="E123" s="973"/>
      <c r="F123" s="973"/>
      <c r="G123" s="973"/>
      <c r="H123" s="973"/>
    </row>
    <row r="124" spans="1:31">
      <c r="A124" s="973"/>
      <c r="B124" s="973"/>
      <c r="C124" s="974"/>
      <c r="D124" s="974"/>
      <c r="E124" s="973"/>
      <c r="F124" s="973"/>
      <c r="G124" s="973"/>
      <c r="H124" s="973"/>
    </row>
    <row r="125" spans="1:31" ht="16">
      <c r="C125" s="975"/>
      <c r="D125" s="975"/>
    </row>
    <row r="126" spans="1:31" ht="16">
      <c r="C126" s="975"/>
      <c r="D126" s="975"/>
    </row>
    <row r="127" spans="1:31" ht="16">
      <c r="C127" s="975"/>
      <c r="D127" s="975"/>
    </row>
    <row r="128" spans="1:31" ht="16">
      <c r="C128" s="975"/>
      <c r="D128" s="975"/>
    </row>
    <row r="129" spans="3:4" ht="16">
      <c r="C129" s="975"/>
      <c r="D129" s="975"/>
    </row>
    <row r="130" spans="3:4" ht="16">
      <c r="C130" s="975"/>
      <c r="D130" s="975"/>
    </row>
    <row r="131" spans="3:4" ht="16">
      <c r="C131" s="975"/>
      <c r="D131" s="975"/>
    </row>
    <row r="132" spans="3:4" ht="16">
      <c r="C132" s="975"/>
      <c r="D132" s="975"/>
    </row>
    <row r="133" spans="3:4" ht="16">
      <c r="C133" s="975"/>
      <c r="D133" s="975"/>
    </row>
    <row r="134" spans="3:4" ht="16">
      <c r="C134" s="975"/>
      <c r="D134" s="975"/>
    </row>
    <row r="135" spans="3:4" ht="16">
      <c r="C135" s="975"/>
      <c r="D135" s="975"/>
    </row>
    <row r="136" spans="3:4" ht="16">
      <c r="C136" s="975"/>
      <c r="D136" s="975"/>
    </row>
    <row r="137" spans="3:4" ht="16">
      <c r="C137" s="975"/>
      <c r="D137" s="975"/>
    </row>
    <row r="138" spans="3:4" ht="16">
      <c r="C138" s="975"/>
      <c r="D138" s="975"/>
    </row>
    <row r="139" spans="3:4" ht="16">
      <c r="C139" s="975"/>
      <c r="D139" s="975"/>
    </row>
    <row r="140" spans="3:4" ht="16">
      <c r="C140" s="975"/>
      <c r="D140" s="975"/>
    </row>
    <row r="141" spans="3:4" ht="16">
      <c r="C141" s="975"/>
      <c r="D141" s="975"/>
    </row>
    <row r="142" spans="3:4" ht="16">
      <c r="C142" s="975"/>
      <c r="D142" s="975"/>
    </row>
    <row r="143" spans="3:4" ht="16">
      <c r="C143" s="975"/>
      <c r="D143" s="975"/>
    </row>
    <row r="144" spans="3:4" ht="16">
      <c r="C144" s="975"/>
      <c r="D144" s="975"/>
    </row>
    <row r="145" spans="3:4" ht="16">
      <c r="C145" s="975"/>
      <c r="D145" s="975"/>
    </row>
    <row r="146" spans="3:4" ht="16">
      <c r="C146" s="975"/>
      <c r="D146" s="975"/>
    </row>
    <row r="147" spans="3:4" ht="16">
      <c r="C147" s="975"/>
      <c r="D147" s="975"/>
    </row>
    <row r="148" spans="3:4" ht="16">
      <c r="C148" s="975"/>
      <c r="D148" s="975"/>
    </row>
    <row r="149" spans="3:4" ht="16">
      <c r="C149" s="975"/>
      <c r="D149" s="975"/>
    </row>
    <row r="150" spans="3:4" ht="16">
      <c r="C150" s="975"/>
      <c r="D150" s="975"/>
    </row>
    <row r="151" spans="3:4" ht="16">
      <c r="C151" s="975"/>
      <c r="D151" s="975"/>
    </row>
    <row r="152" spans="3:4" ht="16">
      <c r="C152" s="975"/>
      <c r="D152" s="975"/>
    </row>
    <row r="153" spans="3:4" ht="16">
      <c r="C153" s="975"/>
      <c r="D153" s="975"/>
    </row>
    <row r="154" spans="3:4" ht="16">
      <c r="C154" s="975"/>
      <c r="D154" s="975"/>
    </row>
    <row r="155" spans="3:4" ht="16">
      <c r="C155" s="975"/>
      <c r="D155" s="975"/>
    </row>
    <row r="156" spans="3:4" ht="16">
      <c r="C156" s="975"/>
      <c r="D156" s="975"/>
    </row>
    <row r="157" spans="3:4" ht="16">
      <c r="C157" s="975"/>
      <c r="D157" s="975"/>
    </row>
    <row r="158" spans="3:4" ht="16">
      <c r="C158" s="975"/>
      <c r="D158" s="975"/>
    </row>
    <row r="159" spans="3:4" ht="16">
      <c r="C159" s="975"/>
      <c r="D159" s="975"/>
    </row>
    <row r="160" spans="3:4" ht="16">
      <c r="C160" s="975"/>
      <c r="D160" s="975"/>
    </row>
    <row r="161" spans="3:4" ht="16">
      <c r="C161" s="975"/>
      <c r="D161" s="975"/>
    </row>
    <row r="162" spans="3:4" ht="16">
      <c r="C162" s="975"/>
      <c r="D162" s="975"/>
    </row>
    <row r="163" spans="3:4" ht="16">
      <c r="C163" s="975"/>
      <c r="D163" s="975"/>
    </row>
    <row r="164" spans="3:4" ht="16">
      <c r="C164" s="975"/>
      <c r="D164" s="975"/>
    </row>
    <row r="165" spans="3:4" ht="16">
      <c r="C165" s="975"/>
      <c r="D165" s="975"/>
    </row>
    <row r="166" spans="3:4" ht="16">
      <c r="C166" s="975"/>
      <c r="D166" s="975"/>
    </row>
    <row r="167" spans="3:4" ht="16">
      <c r="C167" s="975"/>
      <c r="D167" s="975"/>
    </row>
    <row r="168" spans="3:4" ht="16">
      <c r="C168" s="975"/>
      <c r="D168" s="975"/>
    </row>
    <row r="169" spans="3:4" ht="16">
      <c r="C169" s="975"/>
      <c r="D169" s="975"/>
    </row>
    <row r="170" spans="3:4" ht="16">
      <c r="C170" s="975"/>
      <c r="D170" s="975"/>
    </row>
    <row r="171" spans="3:4" ht="16">
      <c r="C171" s="975"/>
      <c r="D171" s="975"/>
    </row>
    <row r="172" spans="3:4" ht="16">
      <c r="C172" s="975"/>
      <c r="D172" s="975"/>
    </row>
    <row r="173" spans="3:4" ht="16">
      <c r="C173" s="975"/>
      <c r="D173" s="975"/>
    </row>
    <row r="174" spans="3:4" ht="16">
      <c r="C174" s="975"/>
      <c r="D174" s="975"/>
    </row>
    <row r="175" spans="3:4" ht="16">
      <c r="C175" s="975"/>
      <c r="D175" s="975"/>
    </row>
    <row r="176" spans="3:4" ht="16">
      <c r="C176" s="975"/>
      <c r="D176" s="975"/>
    </row>
    <row r="177" spans="3:4" ht="16">
      <c r="C177" s="975"/>
      <c r="D177" s="975"/>
    </row>
    <row r="178" spans="3:4" ht="16">
      <c r="C178" s="975"/>
      <c r="D178" s="975"/>
    </row>
    <row r="179" spans="3:4" ht="16">
      <c r="C179" s="975"/>
      <c r="D179" s="975"/>
    </row>
    <row r="180" spans="3:4" ht="16">
      <c r="C180" s="975"/>
      <c r="D180" s="975"/>
    </row>
    <row r="181" spans="3:4" ht="16">
      <c r="C181" s="975"/>
      <c r="D181" s="975"/>
    </row>
    <row r="182" spans="3:4" ht="16">
      <c r="C182" s="975"/>
      <c r="D182" s="975"/>
    </row>
    <row r="183" spans="3:4" ht="16">
      <c r="C183" s="975"/>
      <c r="D183" s="975"/>
    </row>
    <row r="184" spans="3:4" ht="16">
      <c r="C184" s="975"/>
      <c r="D184" s="975"/>
    </row>
    <row r="185" spans="3:4" ht="16">
      <c r="C185" s="975"/>
      <c r="D185" s="975"/>
    </row>
    <row r="186" spans="3:4" ht="16">
      <c r="C186" s="975"/>
      <c r="D186" s="975"/>
    </row>
    <row r="187" spans="3:4" ht="16">
      <c r="C187" s="975"/>
      <c r="D187" s="975"/>
    </row>
    <row r="188" spans="3:4" ht="16">
      <c r="C188" s="975"/>
      <c r="D188" s="975"/>
    </row>
    <row r="189" spans="3:4" ht="16">
      <c r="C189" s="975"/>
      <c r="D189" s="975"/>
    </row>
    <row r="190" spans="3:4" ht="16">
      <c r="C190" s="975"/>
      <c r="D190" s="975"/>
    </row>
    <row r="191" spans="3:4" ht="16">
      <c r="C191" s="975"/>
      <c r="D191" s="975"/>
    </row>
    <row r="192" spans="3:4" ht="16">
      <c r="C192" s="975"/>
      <c r="D192" s="975"/>
    </row>
    <row r="193" spans="3:4" ht="16">
      <c r="C193" s="975"/>
      <c r="D193" s="975"/>
    </row>
    <row r="194" spans="3:4" ht="16">
      <c r="C194" s="975"/>
      <c r="D194" s="975"/>
    </row>
    <row r="195" spans="3:4" ht="16">
      <c r="C195" s="975"/>
      <c r="D195" s="975"/>
    </row>
    <row r="196" spans="3:4" ht="16">
      <c r="C196" s="975"/>
      <c r="D196" s="975"/>
    </row>
    <row r="197" spans="3:4" ht="16">
      <c r="C197" s="975"/>
      <c r="D197" s="975"/>
    </row>
    <row r="198" spans="3:4" ht="16">
      <c r="C198" s="975"/>
      <c r="D198" s="975"/>
    </row>
    <row r="199" spans="3:4" ht="16">
      <c r="C199" s="975"/>
      <c r="D199" s="975"/>
    </row>
    <row r="200" spans="3:4" ht="16">
      <c r="C200" s="975"/>
      <c r="D200" s="975"/>
    </row>
    <row r="201" spans="3:4" ht="16">
      <c r="C201" s="975"/>
      <c r="D201" s="975"/>
    </row>
    <row r="202" spans="3:4" ht="16">
      <c r="C202" s="975"/>
      <c r="D202" s="975"/>
    </row>
    <row r="203" spans="3:4" ht="16">
      <c r="C203" s="975"/>
      <c r="D203" s="975"/>
    </row>
    <row r="204" spans="3:4" ht="16">
      <c r="C204" s="975"/>
      <c r="D204" s="975"/>
    </row>
    <row r="205" spans="3:4" ht="16">
      <c r="C205" s="975"/>
      <c r="D205" s="975"/>
    </row>
    <row r="206" spans="3:4" ht="16">
      <c r="C206" s="975"/>
      <c r="D206" s="975"/>
    </row>
    <row r="207" spans="3:4" ht="16">
      <c r="C207" s="975"/>
      <c r="D207" s="975"/>
    </row>
    <row r="208" spans="3:4" ht="16">
      <c r="C208" s="975"/>
      <c r="D208" s="975"/>
    </row>
    <row r="209" spans="3:4" ht="16">
      <c r="C209" s="975"/>
      <c r="D209" s="975"/>
    </row>
    <row r="210" spans="3:4" ht="16">
      <c r="C210" s="975"/>
      <c r="D210" s="975"/>
    </row>
    <row r="211" spans="3:4" ht="16">
      <c r="C211" s="975"/>
      <c r="D211" s="975"/>
    </row>
    <row r="212" spans="3:4" ht="16">
      <c r="C212" s="975"/>
      <c r="D212" s="975"/>
    </row>
    <row r="213" spans="3:4" ht="16">
      <c r="C213" s="975"/>
      <c r="D213" s="975"/>
    </row>
    <row r="214" spans="3:4" ht="16">
      <c r="C214" s="975"/>
      <c r="D214" s="975"/>
    </row>
    <row r="215" spans="3:4" ht="16">
      <c r="C215" s="975"/>
      <c r="D215" s="975"/>
    </row>
    <row r="216" spans="3:4" ht="16">
      <c r="C216" s="975"/>
      <c r="D216" s="975"/>
    </row>
    <row r="217" spans="3:4" ht="16">
      <c r="C217" s="975"/>
      <c r="D217" s="975"/>
    </row>
    <row r="218" spans="3:4" ht="16">
      <c r="C218" s="975"/>
      <c r="D218" s="975"/>
    </row>
    <row r="219" spans="3:4" ht="16">
      <c r="C219" s="975"/>
      <c r="D219" s="975"/>
    </row>
    <row r="220" spans="3:4" ht="16">
      <c r="C220" s="975"/>
      <c r="D220" s="975"/>
    </row>
    <row r="221" spans="3:4" ht="16">
      <c r="C221" s="975"/>
      <c r="D221" s="975"/>
    </row>
    <row r="222" spans="3:4" ht="16">
      <c r="C222" s="975"/>
      <c r="D222" s="975"/>
    </row>
    <row r="223" spans="3:4" ht="16">
      <c r="C223" s="975"/>
      <c r="D223" s="975"/>
    </row>
    <row r="224" spans="3:4" ht="16">
      <c r="C224" s="975"/>
      <c r="D224" s="975"/>
    </row>
    <row r="225" spans="3:4" ht="16">
      <c r="C225" s="975"/>
      <c r="D225" s="975"/>
    </row>
    <row r="226" spans="3:4" ht="16">
      <c r="C226" s="975"/>
      <c r="D226" s="975"/>
    </row>
    <row r="227" spans="3:4" ht="16">
      <c r="C227" s="975"/>
      <c r="D227" s="975"/>
    </row>
    <row r="228" spans="3:4" ht="16">
      <c r="C228" s="975"/>
      <c r="D228" s="975"/>
    </row>
    <row r="229" spans="3:4" ht="16">
      <c r="C229" s="975"/>
      <c r="D229" s="975"/>
    </row>
    <row r="230" spans="3:4" ht="16">
      <c r="C230" s="975"/>
      <c r="D230" s="975"/>
    </row>
    <row r="231" spans="3:4" ht="16">
      <c r="C231" s="975"/>
      <c r="D231" s="975"/>
    </row>
    <row r="232" spans="3:4" ht="16">
      <c r="C232" s="975"/>
      <c r="D232" s="975"/>
    </row>
    <row r="233" spans="3:4" ht="16">
      <c r="C233" s="975"/>
      <c r="D233" s="975"/>
    </row>
    <row r="234" spans="3:4" ht="16">
      <c r="C234" s="975"/>
      <c r="D234" s="975"/>
    </row>
    <row r="235" spans="3:4" ht="16">
      <c r="C235" s="975"/>
      <c r="D235" s="975"/>
    </row>
    <row r="236" spans="3:4" ht="16">
      <c r="C236" s="975"/>
      <c r="D236" s="975"/>
    </row>
    <row r="237" spans="3:4" ht="16">
      <c r="C237" s="975"/>
      <c r="D237" s="975"/>
    </row>
    <row r="238" spans="3:4" ht="16">
      <c r="C238" s="975"/>
      <c r="D238" s="975"/>
    </row>
    <row r="239" spans="3:4" ht="16">
      <c r="C239" s="975"/>
      <c r="D239" s="975"/>
    </row>
    <row r="240" spans="3:4" ht="16">
      <c r="C240" s="975"/>
      <c r="D240" s="975"/>
    </row>
    <row r="241" spans="3:4" ht="16">
      <c r="C241" s="975"/>
      <c r="D241" s="975"/>
    </row>
    <row r="242" spans="3:4" ht="16">
      <c r="C242" s="975"/>
      <c r="D242" s="975"/>
    </row>
    <row r="243" spans="3:4" ht="16">
      <c r="C243" s="975"/>
      <c r="D243" s="975"/>
    </row>
    <row r="244" spans="3:4" ht="16">
      <c r="C244" s="975"/>
      <c r="D244" s="975"/>
    </row>
    <row r="245" spans="3:4" ht="16">
      <c r="C245" s="975"/>
      <c r="D245" s="975"/>
    </row>
    <row r="246" spans="3:4" ht="16">
      <c r="C246" s="975"/>
      <c r="D246" s="975"/>
    </row>
    <row r="247" spans="3:4" ht="16">
      <c r="C247" s="975"/>
      <c r="D247" s="975"/>
    </row>
    <row r="248" spans="3:4" ht="16">
      <c r="C248" s="975"/>
      <c r="D248" s="975"/>
    </row>
    <row r="249" spans="3:4" ht="16">
      <c r="C249" s="975"/>
      <c r="D249" s="975"/>
    </row>
    <row r="250" spans="3:4" ht="16">
      <c r="C250" s="975"/>
      <c r="D250" s="975"/>
    </row>
    <row r="251" spans="3:4" ht="16">
      <c r="C251" s="975"/>
      <c r="D251" s="975"/>
    </row>
    <row r="252" spans="3:4" ht="16">
      <c r="C252" s="975"/>
      <c r="D252" s="975"/>
    </row>
    <row r="253" spans="3:4" ht="16">
      <c r="C253" s="975"/>
      <c r="D253" s="975"/>
    </row>
    <row r="254" spans="3:4" ht="16">
      <c r="C254" s="975"/>
      <c r="D254" s="975"/>
    </row>
    <row r="255" spans="3:4" ht="16">
      <c r="C255" s="975"/>
      <c r="D255" s="975"/>
    </row>
    <row r="256" spans="3:4" ht="16">
      <c r="C256" s="975"/>
      <c r="D256" s="975"/>
    </row>
    <row r="257" spans="3:4" ht="16">
      <c r="C257" s="975"/>
      <c r="D257" s="975"/>
    </row>
    <row r="258" spans="3:4" ht="16">
      <c r="C258" s="975"/>
      <c r="D258" s="975"/>
    </row>
    <row r="259" spans="3:4" ht="16">
      <c r="C259" s="975"/>
      <c r="D259" s="975"/>
    </row>
    <row r="260" spans="3:4" ht="16">
      <c r="C260" s="975"/>
      <c r="D260" s="975"/>
    </row>
    <row r="261" spans="3:4" ht="16">
      <c r="C261" s="975"/>
      <c r="D261" s="975"/>
    </row>
    <row r="262" spans="3:4" ht="16">
      <c r="C262" s="975"/>
      <c r="D262" s="975"/>
    </row>
    <row r="263" spans="3:4" ht="16">
      <c r="C263" s="975"/>
      <c r="D263" s="975"/>
    </row>
    <row r="264" spans="3:4" ht="16">
      <c r="C264" s="975"/>
      <c r="D264" s="975"/>
    </row>
    <row r="265" spans="3:4" ht="16">
      <c r="C265" s="975"/>
      <c r="D265" s="975"/>
    </row>
    <row r="266" spans="3:4" ht="16">
      <c r="C266" s="975"/>
      <c r="D266" s="975"/>
    </row>
    <row r="267" spans="3:4" ht="16">
      <c r="C267" s="975"/>
      <c r="D267" s="975"/>
    </row>
    <row r="268" spans="3:4" ht="16">
      <c r="C268" s="975"/>
      <c r="D268" s="975"/>
    </row>
    <row r="269" spans="3:4" ht="16">
      <c r="C269" s="975"/>
      <c r="D269" s="975"/>
    </row>
    <row r="270" spans="3:4" ht="16">
      <c r="C270" s="975"/>
      <c r="D270" s="975"/>
    </row>
    <row r="271" spans="3:4" ht="16">
      <c r="C271" s="975"/>
      <c r="D271" s="975"/>
    </row>
    <row r="272" spans="3:4" ht="16">
      <c r="C272" s="975"/>
      <c r="D272" s="975"/>
    </row>
    <row r="273" spans="3:4" ht="16">
      <c r="C273" s="975"/>
      <c r="D273" s="975"/>
    </row>
    <row r="274" spans="3:4" ht="16">
      <c r="C274" s="975"/>
      <c r="D274" s="975"/>
    </row>
    <row r="275" spans="3:4" ht="16">
      <c r="C275" s="975"/>
      <c r="D275" s="975"/>
    </row>
    <row r="276" spans="3:4" ht="16">
      <c r="C276" s="975"/>
      <c r="D276" s="975"/>
    </row>
    <row r="277" spans="3:4" ht="16">
      <c r="C277" s="975"/>
      <c r="D277" s="975"/>
    </row>
    <row r="278" spans="3:4" ht="16">
      <c r="C278" s="975"/>
      <c r="D278" s="975"/>
    </row>
    <row r="279" spans="3:4" ht="16">
      <c r="C279" s="975"/>
      <c r="D279" s="975"/>
    </row>
    <row r="280" spans="3:4" ht="16">
      <c r="C280" s="975"/>
      <c r="D280" s="975"/>
    </row>
    <row r="281" spans="3:4" ht="16">
      <c r="C281" s="975"/>
      <c r="D281" s="975"/>
    </row>
    <row r="282" spans="3:4" ht="16">
      <c r="C282" s="975"/>
      <c r="D282" s="975"/>
    </row>
    <row r="283" spans="3:4" ht="16">
      <c r="C283" s="975"/>
      <c r="D283" s="975"/>
    </row>
    <row r="284" spans="3:4" ht="16">
      <c r="C284" s="975"/>
      <c r="D284" s="975"/>
    </row>
    <row r="285" spans="3:4" ht="16">
      <c r="C285" s="975"/>
      <c r="D285" s="975"/>
    </row>
    <row r="286" spans="3:4" ht="16">
      <c r="C286" s="975"/>
      <c r="D286" s="975"/>
    </row>
    <row r="287" spans="3:4" ht="16">
      <c r="C287" s="975"/>
      <c r="D287" s="975"/>
    </row>
    <row r="288" spans="3:4" ht="16">
      <c r="C288" s="975"/>
      <c r="D288" s="975"/>
    </row>
    <row r="289" spans="3:4" ht="16">
      <c r="C289" s="975"/>
      <c r="D289" s="975"/>
    </row>
    <row r="290" spans="3:4" ht="16">
      <c r="C290" s="975"/>
      <c r="D290" s="975"/>
    </row>
    <row r="291" spans="3:4" ht="16">
      <c r="C291" s="975"/>
      <c r="D291" s="975"/>
    </row>
    <row r="292" spans="3:4" ht="16">
      <c r="C292" s="975"/>
      <c r="D292" s="975"/>
    </row>
    <row r="293" spans="3:4" ht="16">
      <c r="C293" s="975"/>
      <c r="D293" s="975"/>
    </row>
    <row r="294" spans="3:4" ht="16">
      <c r="C294" s="975"/>
      <c r="D294" s="975"/>
    </row>
    <row r="295" spans="3:4" ht="16">
      <c r="C295" s="975"/>
      <c r="D295" s="975"/>
    </row>
    <row r="296" spans="3:4" ht="16">
      <c r="C296" s="975"/>
      <c r="D296" s="975"/>
    </row>
    <row r="297" spans="3:4" ht="16">
      <c r="C297" s="975"/>
      <c r="D297" s="975"/>
    </row>
    <row r="298" spans="3:4" ht="16">
      <c r="C298" s="975"/>
      <c r="D298" s="975"/>
    </row>
    <row r="299" spans="3:4" ht="16">
      <c r="C299" s="975"/>
      <c r="D299" s="975"/>
    </row>
    <row r="300" spans="3:4" ht="16">
      <c r="C300" s="975"/>
      <c r="D300" s="975"/>
    </row>
    <row r="301" spans="3:4" ht="16">
      <c r="C301" s="975"/>
      <c r="D301" s="975"/>
    </row>
    <row r="302" spans="3:4" ht="16">
      <c r="C302" s="975"/>
      <c r="D302" s="975"/>
    </row>
    <row r="303" spans="3:4" ht="16">
      <c r="C303" s="975"/>
      <c r="D303" s="975"/>
    </row>
    <row r="304" spans="3:4" ht="16">
      <c r="C304" s="975"/>
      <c r="D304" s="975"/>
    </row>
    <row r="305" spans="3:4" ht="16">
      <c r="C305" s="975"/>
      <c r="D305" s="975"/>
    </row>
    <row r="306" spans="3:4" ht="16">
      <c r="C306" s="975"/>
      <c r="D306" s="975"/>
    </row>
    <row r="307" spans="3:4" ht="16">
      <c r="C307" s="975"/>
      <c r="D307" s="975"/>
    </row>
    <row r="308" spans="3:4" ht="16">
      <c r="C308" s="975"/>
      <c r="D308" s="975"/>
    </row>
    <row r="309" spans="3:4" ht="16">
      <c r="C309" s="975"/>
      <c r="D309" s="975"/>
    </row>
    <row r="310" spans="3:4" ht="16">
      <c r="C310" s="975"/>
      <c r="D310" s="975"/>
    </row>
    <row r="311" spans="3:4" ht="16">
      <c r="C311" s="975"/>
      <c r="D311" s="975"/>
    </row>
    <row r="312" spans="3:4" ht="16">
      <c r="C312" s="975"/>
      <c r="D312" s="975"/>
    </row>
    <row r="313" spans="3:4" ht="16">
      <c r="C313" s="975"/>
      <c r="D313" s="975"/>
    </row>
    <row r="314" spans="3:4" ht="16">
      <c r="C314" s="975"/>
      <c r="D314" s="975"/>
    </row>
    <row r="315" spans="3:4" ht="16">
      <c r="C315" s="975"/>
      <c r="D315" s="975"/>
    </row>
    <row r="316" spans="3:4" ht="16">
      <c r="C316" s="975"/>
      <c r="D316" s="975"/>
    </row>
    <row r="317" spans="3:4" ht="16">
      <c r="C317" s="975"/>
      <c r="D317" s="975"/>
    </row>
    <row r="318" spans="3:4" ht="16">
      <c r="C318" s="975"/>
      <c r="D318" s="975"/>
    </row>
    <row r="319" spans="3:4" ht="16">
      <c r="C319" s="975"/>
      <c r="D319" s="975"/>
    </row>
    <row r="320" spans="3:4" ht="16">
      <c r="C320" s="975"/>
      <c r="D320" s="975"/>
    </row>
    <row r="321" spans="3:4" ht="16">
      <c r="C321" s="975"/>
      <c r="D321" s="975"/>
    </row>
    <row r="322" spans="3:4" ht="16">
      <c r="C322" s="975"/>
      <c r="D322" s="975"/>
    </row>
    <row r="323" spans="3:4" ht="16">
      <c r="C323" s="975"/>
      <c r="D323" s="975"/>
    </row>
    <row r="324" spans="3:4" ht="16">
      <c r="C324" s="975"/>
      <c r="D324" s="975"/>
    </row>
    <row r="325" spans="3:4" ht="16">
      <c r="C325" s="975"/>
      <c r="D325" s="975"/>
    </row>
    <row r="326" spans="3:4" ht="16">
      <c r="C326" s="975"/>
      <c r="D326" s="975"/>
    </row>
    <row r="327" spans="3:4" ht="16">
      <c r="C327" s="975"/>
      <c r="D327" s="975"/>
    </row>
    <row r="328" spans="3:4" ht="16">
      <c r="C328" s="975"/>
      <c r="D328" s="975"/>
    </row>
    <row r="329" spans="3:4" ht="16">
      <c r="C329" s="975"/>
      <c r="D329" s="975"/>
    </row>
    <row r="330" spans="3:4" ht="16">
      <c r="C330" s="975"/>
      <c r="D330" s="975"/>
    </row>
    <row r="331" spans="3:4" ht="16">
      <c r="C331" s="975"/>
      <c r="D331" s="975"/>
    </row>
    <row r="332" spans="3:4" ht="16">
      <c r="C332" s="975"/>
      <c r="D332" s="975"/>
    </row>
    <row r="333" spans="3:4" ht="16">
      <c r="C333" s="975"/>
      <c r="D333" s="975"/>
    </row>
    <row r="334" spans="3:4" ht="16">
      <c r="C334" s="975"/>
      <c r="D334" s="975"/>
    </row>
    <row r="335" spans="3:4" ht="16">
      <c r="C335" s="975"/>
      <c r="D335" s="975"/>
    </row>
    <row r="336" spans="3:4" ht="16">
      <c r="C336" s="975"/>
      <c r="D336" s="975"/>
    </row>
    <row r="337" spans="3:4" ht="16">
      <c r="C337" s="975"/>
      <c r="D337" s="975"/>
    </row>
    <row r="338" spans="3:4" ht="16">
      <c r="C338" s="975"/>
      <c r="D338" s="975"/>
    </row>
    <row r="339" spans="3:4" ht="16">
      <c r="C339" s="975"/>
      <c r="D339" s="975"/>
    </row>
    <row r="340" spans="3:4" ht="16">
      <c r="C340" s="975"/>
      <c r="D340" s="975"/>
    </row>
    <row r="341" spans="3:4" ht="16">
      <c r="C341" s="975"/>
      <c r="D341" s="975"/>
    </row>
    <row r="342" spans="3:4" ht="16">
      <c r="C342" s="975"/>
      <c r="D342" s="975"/>
    </row>
    <row r="343" spans="3:4" ht="16">
      <c r="C343" s="975"/>
      <c r="D343" s="975"/>
    </row>
    <row r="344" spans="3:4" ht="16">
      <c r="C344" s="975"/>
      <c r="D344" s="975"/>
    </row>
    <row r="345" spans="3:4" ht="16">
      <c r="C345" s="975"/>
      <c r="D345" s="975"/>
    </row>
    <row r="346" spans="3:4" ht="16">
      <c r="C346" s="975"/>
      <c r="D346" s="975"/>
    </row>
    <row r="347" spans="3:4" ht="16">
      <c r="C347" s="975"/>
      <c r="D347" s="975"/>
    </row>
    <row r="348" spans="3:4" ht="16">
      <c r="C348" s="975"/>
      <c r="D348" s="975"/>
    </row>
    <row r="349" spans="3:4" ht="16">
      <c r="C349" s="975"/>
      <c r="D349" s="975"/>
    </row>
    <row r="350" spans="3:4" ht="16">
      <c r="C350" s="975"/>
      <c r="D350" s="975"/>
    </row>
    <row r="351" spans="3:4" ht="16">
      <c r="C351" s="975"/>
      <c r="D351" s="975"/>
    </row>
    <row r="352" spans="3:4" ht="16">
      <c r="C352" s="975"/>
      <c r="D352" s="975"/>
    </row>
    <row r="353" spans="3:4" ht="16">
      <c r="C353" s="975"/>
      <c r="D353" s="975"/>
    </row>
    <row r="354" spans="3:4" ht="16">
      <c r="C354" s="975"/>
      <c r="D354" s="975"/>
    </row>
    <row r="355" spans="3:4" ht="16">
      <c r="C355" s="975"/>
      <c r="D355" s="975"/>
    </row>
    <row r="356" spans="3:4" ht="16">
      <c r="C356" s="975"/>
      <c r="D356" s="975"/>
    </row>
    <row r="357" spans="3:4" ht="16">
      <c r="C357" s="975"/>
      <c r="D357" s="975"/>
    </row>
    <row r="358" spans="3:4" ht="16">
      <c r="C358" s="975"/>
      <c r="D358" s="975"/>
    </row>
    <row r="359" spans="3:4" ht="16">
      <c r="C359" s="975"/>
      <c r="D359" s="975"/>
    </row>
    <row r="360" spans="3:4" ht="16">
      <c r="C360" s="975"/>
      <c r="D360" s="975"/>
    </row>
    <row r="361" spans="3:4" ht="16">
      <c r="C361" s="975"/>
      <c r="D361" s="975"/>
    </row>
    <row r="362" spans="3:4" ht="16">
      <c r="C362" s="975"/>
      <c r="D362" s="975"/>
    </row>
    <row r="363" spans="3:4" ht="16">
      <c r="C363" s="975"/>
      <c r="D363" s="975"/>
    </row>
    <row r="364" spans="3:4" ht="16">
      <c r="C364" s="975"/>
      <c r="D364" s="975"/>
    </row>
    <row r="365" spans="3:4" ht="16">
      <c r="C365" s="975"/>
      <c r="D365" s="975"/>
    </row>
    <row r="366" spans="3:4" ht="16">
      <c r="C366" s="975"/>
      <c r="D366" s="975"/>
    </row>
    <row r="367" spans="3:4" ht="16">
      <c r="C367" s="975"/>
      <c r="D367" s="975"/>
    </row>
    <row r="368" spans="3:4" ht="16">
      <c r="C368" s="975"/>
      <c r="D368" s="975"/>
    </row>
    <row r="369" spans="3:4" ht="16">
      <c r="C369" s="975"/>
      <c r="D369" s="975"/>
    </row>
    <row r="370" spans="3:4" ht="16">
      <c r="C370" s="975"/>
      <c r="D370" s="975"/>
    </row>
    <row r="371" spans="3:4" ht="16">
      <c r="C371" s="975"/>
      <c r="D371" s="975"/>
    </row>
    <row r="372" spans="3:4" ht="16">
      <c r="C372" s="975"/>
      <c r="D372" s="975"/>
    </row>
    <row r="373" spans="3:4" ht="16">
      <c r="C373" s="975"/>
      <c r="D373" s="975"/>
    </row>
    <row r="374" spans="3:4" ht="16">
      <c r="C374" s="975"/>
      <c r="D374" s="975"/>
    </row>
    <row r="375" spans="3:4" ht="16">
      <c r="C375" s="975"/>
      <c r="D375" s="975"/>
    </row>
    <row r="376" spans="3:4" ht="16">
      <c r="C376" s="975"/>
      <c r="D376" s="975"/>
    </row>
    <row r="377" spans="3:4" ht="16">
      <c r="C377" s="975"/>
      <c r="D377" s="975"/>
    </row>
    <row r="378" spans="3:4" ht="16">
      <c r="C378" s="975"/>
      <c r="D378" s="975"/>
    </row>
    <row r="379" spans="3:4" ht="16">
      <c r="C379" s="975"/>
      <c r="D379" s="975"/>
    </row>
    <row r="380" spans="3:4" ht="16">
      <c r="C380" s="975"/>
      <c r="D380" s="975"/>
    </row>
    <row r="381" spans="3:4" ht="16">
      <c r="C381" s="975"/>
      <c r="D381" s="975"/>
    </row>
    <row r="382" spans="3:4" ht="16">
      <c r="C382" s="975"/>
      <c r="D382" s="975"/>
    </row>
    <row r="383" spans="3:4" ht="16">
      <c r="C383" s="975"/>
      <c r="D383" s="975"/>
    </row>
    <row r="384" spans="3:4" ht="16">
      <c r="C384" s="975"/>
      <c r="D384" s="975"/>
    </row>
    <row r="385" spans="3:4" ht="16">
      <c r="C385" s="975"/>
      <c r="D385" s="975"/>
    </row>
    <row r="386" spans="3:4" ht="16">
      <c r="C386" s="975"/>
      <c r="D386" s="975"/>
    </row>
    <row r="387" spans="3:4" ht="16">
      <c r="C387" s="975"/>
      <c r="D387" s="975"/>
    </row>
    <row r="388" spans="3:4" ht="16">
      <c r="C388" s="975"/>
      <c r="D388" s="975"/>
    </row>
    <row r="389" spans="3:4" ht="16">
      <c r="C389" s="975"/>
      <c r="D389" s="975"/>
    </row>
    <row r="390" spans="3:4" ht="16">
      <c r="C390" s="975"/>
      <c r="D390" s="975"/>
    </row>
    <row r="391" spans="3:4" ht="16">
      <c r="C391" s="975"/>
      <c r="D391" s="975"/>
    </row>
    <row r="392" spans="3:4" ht="16">
      <c r="C392" s="975"/>
      <c r="D392" s="975"/>
    </row>
    <row r="393" spans="3:4" ht="16">
      <c r="C393" s="975"/>
      <c r="D393" s="975"/>
    </row>
    <row r="394" spans="3:4" ht="16">
      <c r="C394" s="975"/>
      <c r="D394" s="975"/>
    </row>
    <row r="395" spans="3:4" ht="16">
      <c r="C395" s="975"/>
      <c r="D395" s="975"/>
    </row>
    <row r="396" spans="3:4" ht="16">
      <c r="C396" s="975"/>
      <c r="D396" s="975"/>
    </row>
    <row r="397" spans="3:4" ht="16">
      <c r="C397" s="975"/>
      <c r="D397" s="975"/>
    </row>
    <row r="398" spans="3:4" ht="16">
      <c r="C398" s="975"/>
      <c r="D398" s="975"/>
    </row>
    <row r="399" spans="3:4" ht="16">
      <c r="C399" s="975"/>
      <c r="D399" s="975"/>
    </row>
    <row r="400" spans="3:4" ht="16">
      <c r="C400" s="975"/>
      <c r="D400" s="975"/>
    </row>
    <row r="401" spans="3:4" ht="16">
      <c r="C401" s="975"/>
      <c r="D401" s="975"/>
    </row>
    <row r="402" spans="3:4" ht="16">
      <c r="C402" s="975"/>
      <c r="D402" s="975"/>
    </row>
    <row r="403" spans="3:4" ht="16">
      <c r="C403" s="975"/>
      <c r="D403" s="975"/>
    </row>
    <row r="404" spans="3:4" ht="16">
      <c r="C404" s="975"/>
      <c r="D404" s="975"/>
    </row>
    <row r="405" spans="3:4" ht="16">
      <c r="C405" s="975"/>
      <c r="D405" s="975"/>
    </row>
    <row r="406" spans="3:4" ht="16">
      <c r="C406" s="975"/>
      <c r="D406" s="975"/>
    </row>
    <row r="407" spans="3:4" ht="16">
      <c r="C407" s="975"/>
      <c r="D407" s="975"/>
    </row>
    <row r="408" spans="3:4" ht="16">
      <c r="C408" s="975"/>
      <c r="D408" s="975"/>
    </row>
    <row r="409" spans="3:4" ht="16">
      <c r="C409" s="975"/>
      <c r="D409" s="975"/>
    </row>
    <row r="410" spans="3:4" ht="16">
      <c r="C410" s="975"/>
      <c r="D410" s="975"/>
    </row>
    <row r="411" spans="3:4" ht="16">
      <c r="C411" s="975"/>
      <c r="D411" s="975"/>
    </row>
    <row r="412" spans="3:4" ht="16">
      <c r="C412" s="975"/>
      <c r="D412" s="975"/>
    </row>
    <row r="413" spans="3:4" ht="16">
      <c r="C413" s="975"/>
      <c r="D413" s="975"/>
    </row>
    <row r="414" spans="3:4" ht="16">
      <c r="C414" s="975"/>
      <c r="D414" s="975"/>
    </row>
    <row r="415" spans="3:4" ht="16">
      <c r="C415" s="975"/>
      <c r="D415" s="975"/>
    </row>
    <row r="416" spans="3:4" ht="16">
      <c r="C416" s="975"/>
      <c r="D416" s="975"/>
    </row>
    <row r="417" spans="3:4" ht="16">
      <c r="C417" s="975"/>
      <c r="D417" s="975"/>
    </row>
    <row r="418" spans="3:4" ht="16">
      <c r="C418" s="975"/>
      <c r="D418" s="975"/>
    </row>
    <row r="419" spans="3:4" ht="16">
      <c r="C419" s="975"/>
      <c r="D419" s="975"/>
    </row>
    <row r="420" spans="3:4" ht="16">
      <c r="C420" s="975"/>
      <c r="D420" s="975"/>
    </row>
    <row r="421" spans="3:4" ht="16">
      <c r="C421" s="975"/>
      <c r="D421" s="975"/>
    </row>
    <row r="422" spans="3:4" ht="16">
      <c r="C422" s="975"/>
      <c r="D422" s="975"/>
    </row>
    <row r="423" spans="3:4" ht="16">
      <c r="C423" s="975"/>
      <c r="D423" s="975"/>
    </row>
    <row r="424" spans="3:4" ht="16">
      <c r="C424" s="975"/>
      <c r="D424" s="975"/>
    </row>
    <row r="425" spans="3:4" ht="16">
      <c r="C425" s="975"/>
      <c r="D425" s="975"/>
    </row>
    <row r="426" spans="3:4" ht="16">
      <c r="C426" s="975"/>
      <c r="D426" s="975"/>
    </row>
    <row r="427" spans="3:4" ht="16">
      <c r="C427" s="975"/>
      <c r="D427" s="975"/>
    </row>
    <row r="428" spans="3:4" ht="16">
      <c r="C428" s="975"/>
      <c r="D428" s="975"/>
    </row>
    <row r="429" spans="3:4" ht="16">
      <c r="C429" s="975"/>
      <c r="D429" s="975"/>
    </row>
    <row r="430" spans="3:4" ht="16">
      <c r="C430" s="975"/>
      <c r="D430" s="975"/>
    </row>
    <row r="431" spans="3:4" ht="16">
      <c r="C431" s="975"/>
      <c r="D431" s="975"/>
    </row>
    <row r="432" spans="3:4" ht="16">
      <c r="C432" s="975"/>
      <c r="D432" s="975"/>
    </row>
    <row r="433" spans="3:4" ht="16">
      <c r="C433" s="975"/>
      <c r="D433" s="975"/>
    </row>
    <row r="434" spans="3:4" ht="16">
      <c r="C434" s="975"/>
      <c r="D434" s="975"/>
    </row>
    <row r="435" spans="3:4" ht="16">
      <c r="C435" s="975"/>
      <c r="D435" s="975"/>
    </row>
    <row r="436" spans="3:4" ht="16">
      <c r="C436" s="975"/>
      <c r="D436" s="975"/>
    </row>
    <row r="437" spans="3:4" ht="16">
      <c r="C437" s="975"/>
      <c r="D437" s="975"/>
    </row>
    <row r="438" spans="3:4" ht="16">
      <c r="C438" s="975"/>
      <c r="D438" s="975"/>
    </row>
    <row r="439" spans="3:4" ht="16">
      <c r="C439" s="975"/>
      <c r="D439" s="975"/>
    </row>
    <row r="440" spans="3:4" ht="16">
      <c r="C440" s="975"/>
      <c r="D440" s="975"/>
    </row>
    <row r="441" spans="3:4" ht="16">
      <c r="C441" s="975"/>
      <c r="D441" s="975"/>
    </row>
    <row r="442" spans="3:4" ht="16">
      <c r="C442" s="975"/>
      <c r="D442" s="975"/>
    </row>
    <row r="443" spans="3:4" ht="16">
      <c r="C443" s="975"/>
      <c r="D443" s="975"/>
    </row>
    <row r="444" spans="3:4" ht="16">
      <c r="C444" s="975"/>
      <c r="D444" s="975"/>
    </row>
    <row r="445" spans="3:4" ht="16">
      <c r="C445" s="975"/>
      <c r="D445" s="975"/>
    </row>
    <row r="446" spans="3:4" ht="16">
      <c r="C446" s="975"/>
      <c r="D446" s="975"/>
    </row>
    <row r="447" spans="3:4" ht="16">
      <c r="C447" s="975"/>
      <c r="D447" s="975"/>
    </row>
    <row r="448" spans="3:4" ht="16">
      <c r="C448" s="975"/>
      <c r="D448" s="975"/>
    </row>
    <row r="449" spans="3:4" ht="16">
      <c r="C449" s="975"/>
      <c r="D449" s="975"/>
    </row>
    <row r="450" spans="3:4" ht="16">
      <c r="C450" s="975"/>
      <c r="D450" s="975"/>
    </row>
    <row r="451" spans="3:4" ht="16">
      <c r="C451" s="975"/>
      <c r="D451" s="975"/>
    </row>
    <row r="452" spans="3:4" ht="16">
      <c r="C452" s="975"/>
      <c r="D452" s="975"/>
    </row>
    <row r="453" spans="3:4" ht="16">
      <c r="C453" s="975"/>
      <c r="D453" s="975"/>
    </row>
    <row r="454" spans="3:4" ht="16">
      <c r="C454" s="975"/>
      <c r="D454" s="975"/>
    </row>
    <row r="455" spans="3:4" ht="16">
      <c r="C455" s="975"/>
      <c r="D455" s="975"/>
    </row>
    <row r="456" spans="3:4" ht="16">
      <c r="C456" s="975"/>
      <c r="D456" s="975"/>
    </row>
    <row r="457" spans="3:4" ht="16">
      <c r="C457" s="975"/>
      <c r="D457" s="975"/>
    </row>
    <row r="458" spans="3:4" ht="16">
      <c r="C458" s="975"/>
      <c r="D458" s="975"/>
    </row>
    <row r="459" spans="3:4" ht="16">
      <c r="C459" s="975"/>
      <c r="D459" s="975"/>
    </row>
    <row r="460" spans="3:4" ht="16">
      <c r="C460" s="975"/>
      <c r="D460" s="975"/>
    </row>
    <row r="461" spans="3:4" ht="16">
      <c r="C461" s="975"/>
      <c r="D461" s="975"/>
    </row>
    <row r="462" spans="3:4" ht="16">
      <c r="C462" s="975"/>
      <c r="D462" s="975"/>
    </row>
    <row r="463" spans="3:4" ht="16">
      <c r="C463" s="975"/>
      <c r="D463" s="975"/>
    </row>
    <row r="464" spans="3:4" ht="16">
      <c r="C464" s="975"/>
      <c r="D464" s="975"/>
    </row>
    <row r="465" spans="3:4" ht="16">
      <c r="C465" s="975"/>
      <c r="D465" s="975"/>
    </row>
    <row r="466" spans="3:4" ht="16">
      <c r="C466" s="975"/>
      <c r="D466" s="975"/>
    </row>
    <row r="467" spans="3:4" ht="16">
      <c r="C467" s="975"/>
      <c r="D467" s="975"/>
    </row>
    <row r="468" spans="3:4" ht="16">
      <c r="C468" s="975"/>
      <c r="D468" s="975"/>
    </row>
    <row r="469" spans="3:4" ht="16">
      <c r="C469" s="975"/>
      <c r="D469" s="975"/>
    </row>
    <row r="470" spans="3:4" ht="16">
      <c r="C470" s="975"/>
      <c r="D470" s="975"/>
    </row>
    <row r="471" spans="3:4" ht="16">
      <c r="C471" s="975"/>
      <c r="D471" s="975"/>
    </row>
    <row r="472" spans="3:4" ht="16">
      <c r="C472" s="975"/>
      <c r="D472" s="975"/>
    </row>
    <row r="473" spans="3:4" ht="16">
      <c r="C473" s="975"/>
      <c r="D473" s="975"/>
    </row>
    <row r="474" spans="3:4" ht="16">
      <c r="C474" s="975"/>
      <c r="D474" s="975"/>
    </row>
    <row r="475" spans="3:4" ht="16">
      <c r="C475" s="975"/>
      <c r="D475" s="975"/>
    </row>
    <row r="476" spans="3:4" ht="16">
      <c r="C476" s="975"/>
      <c r="D476" s="975"/>
    </row>
    <row r="477" spans="3:4" ht="16">
      <c r="C477" s="975"/>
      <c r="D477" s="975"/>
    </row>
    <row r="478" spans="3:4" ht="16">
      <c r="C478" s="975"/>
      <c r="D478" s="975"/>
    </row>
    <row r="479" spans="3:4" ht="16">
      <c r="C479" s="975"/>
      <c r="D479" s="975"/>
    </row>
    <row r="480" spans="3:4" ht="16">
      <c r="C480" s="975"/>
      <c r="D480" s="975"/>
    </row>
    <row r="481" spans="3:4" ht="16">
      <c r="C481" s="975"/>
      <c r="D481" s="975"/>
    </row>
    <row r="482" spans="3:4" ht="16">
      <c r="C482" s="975"/>
      <c r="D482" s="975"/>
    </row>
    <row r="483" spans="3:4" ht="16">
      <c r="C483" s="975"/>
      <c r="D483" s="975"/>
    </row>
    <row r="484" spans="3:4" ht="16">
      <c r="C484" s="975"/>
      <c r="D484" s="975"/>
    </row>
    <row r="485" spans="3:4" ht="16">
      <c r="C485" s="975"/>
      <c r="D485" s="975"/>
    </row>
    <row r="486" spans="3:4" ht="16">
      <c r="C486" s="975"/>
      <c r="D486" s="975"/>
    </row>
    <row r="487" spans="3:4" ht="16">
      <c r="C487" s="975"/>
      <c r="D487" s="975"/>
    </row>
    <row r="488" spans="3:4" ht="16">
      <c r="C488" s="975"/>
      <c r="D488" s="975"/>
    </row>
    <row r="489" spans="3:4" ht="16">
      <c r="C489" s="975"/>
      <c r="D489" s="975"/>
    </row>
    <row r="490" spans="3:4" ht="16">
      <c r="C490" s="975"/>
      <c r="D490" s="975"/>
    </row>
    <row r="491" spans="3:4" ht="16">
      <c r="C491" s="975"/>
      <c r="D491" s="975"/>
    </row>
    <row r="492" spans="3:4" ht="16">
      <c r="C492" s="975"/>
      <c r="D492" s="975"/>
    </row>
    <row r="493" spans="3:4" ht="16">
      <c r="C493" s="975"/>
      <c r="D493" s="975"/>
    </row>
    <row r="494" spans="3:4" ht="16">
      <c r="C494" s="975"/>
      <c r="D494" s="975"/>
    </row>
    <row r="495" spans="3:4" ht="16">
      <c r="C495" s="975"/>
      <c r="D495" s="975"/>
    </row>
    <row r="496" spans="3:4" ht="16">
      <c r="C496" s="975"/>
      <c r="D496" s="975"/>
    </row>
    <row r="497" spans="3:4" ht="16">
      <c r="C497" s="975"/>
      <c r="D497" s="975"/>
    </row>
    <row r="498" spans="3:4" ht="16">
      <c r="C498" s="975"/>
      <c r="D498" s="975"/>
    </row>
    <row r="499" spans="3:4" ht="16">
      <c r="C499" s="975"/>
      <c r="D499" s="975"/>
    </row>
    <row r="500" spans="3:4" ht="16">
      <c r="C500" s="975"/>
      <c r="D500" s="975"/>
    </row>
    <row r="501" spans="3:4" ht="16">
      <c r="C501" s="975"/>
      <c r="D501" s="975"/>
    </row>
    <row r="502" spans="3:4" ht="16">
      <c r="C502" s="975"/>
      <c r="D502" s="975"/>
    </row>
    <row r="503" spans="3:4" ht="16">
      <c r="C503" s="975"/>
      <c r="D503" s="975"/>
    </row>
    <row r="504" spans="3:4" ht="16">
      <c r="C504" s="975"/>
      <c r="D504" s="975"/>
    </row>
    <row r="505" spans="3:4" ht="16">
      <c r="C505" s="975"/>
      <c r="D505" s="975"/>
    </row>
    <row r="506" spans="3:4" ht="16">
      <c r="C506" s="975"/>
      <c r="D506" s="975"/>
    </row>
    <row r="507" spans="3:4" ht="16">
      <c r="C507" s="975"/>
      <c r="D507" s="975"/>
    </row>
    <row r="508" spans="3:4" ht="16">
      <c r="C508" s="975"/>
      <c r="D508" s="975"/>
    </row>
    <row r="509" spans="3:4" ht="16">
      <c r="C509" s="975"/>
      <c r="D509" s="975"/>
    </row>
    <row r="510" spans="3:4" ht="16">
      <c r="C510" s="975"/>
      <c r="D510" s="975"/>
    </row>
    <row r="511" spans="3:4" ht="16">
      <c r="C511" s="975"/>
      <c r="D511" s="975"/>
    </row>
    <row r="512" spans="3:4" ht="16">
      <c r="C512" s="975"/>
      <c r="D512" s="975"/>
    </row>
    <row r="513" spans="3:4" ht="16">
      <c r="C513" s="975"/>
      <c r="D513" s="975"/>
    </row>
    <row r="514" spans="3:4" ht="16">
      <c r="C514" s="975"/>
      <c r="D514" s="975"/>
    </row>
    <row r="515" spans="3:4" ht="16">
      <c r="C515" s="975"/>
      <c r="D515" s="975"/>
    </row>
    <row r="516" spans="3:4" ht="16">
      <c r="C516" s="975"/>
      <c r="D516" s="975"/>
    </row>
    <row r="517" spans="3:4" ht="16">
      <c r="C517" s="975"/>
      <c r="D517" s="975"/>
    </row>
    <row r="518" spans="3:4" ht="16">
      <c r="C518" s="975"/>
      <c r="D518" s="975"/>
    </row>
    <row r="519" spans="3:4" ht="16">
      <c r="C519" s="975"/>
      <c r="D519" s="975"/>
    </row>
    <row r="520" spans="3:4" ht="16">
      <c r="C520" s="975"/>
      <c r="D520" s="975"/>
    </row>
    <row r="521" spans="3:4" ht="16">
      <c r="C521" s="975"/>
      <c r="D521" s="975"/>
    </row>
    <row r="522" spans="3:4" ht="16">
      <c r="C522" s="975"/>
      <c r="D522" s="975"/>
    </row>
    <row r="523" spans="3:4" ht="16">
      <c r="C523" s="975"/>
      <c r="D523" s="975"/>
    </row>
    <row r="524" spans="3:4" ht="16">
      <c r="C524" s="975"/>
      <c r="D524" s="975"/>
    </row>
    <row r="525" spans="3:4" ht="16">
      <c r="C525" s="975"/>
      <c r="D525" s="975"/>
    </row>
    <row r="526" spans="3:4" ht="16">
      <c r="C526" s="975"/>
      <c r="D526" s="975"/>
    </row>
    <row r="527" spans="3:4" ht="16">
      <c r="C527" s="975"/>
      <c r="D527" s="975"/>
    </row>
    <row r="528" spans="3:4" ht="16">
      <c r="C528" s="975"/>
      <c r="D528" s="975"/>
    </row>
    <row r="529" spans="3:4" ht="16">
      <c r="C529" s="975"/>
      <c r="D529" s="975"/>
    </row>
    <row r="530" spans="3:4" ht="16">
      <c r="C530" s="975"/>
      <c r="D530" s="975"/>
    </row>
    <row r="531" spans="3:4" ht="16">
      <c r="C531" s="975"/>
      <c r="D531" s="975"/>
    </row>
    <row r="532" spans="3:4" ht="16">
      <c r="C532" s="975"/>
      <c r="D532" s="975"/>
    </row>
    <row r="533" spans="3:4" ht="16">
      <c r="C533" s="975"/>
      <c r="D533" s="975"/>
    </row>
    <row r="534" spans="3:4" ht="16">
      <c r="C534" s="975"/>
      <c r="D534" s="975"/>
    </row>
    <row r="535" spans="3:4" ht="16">
      <c r="C535" s="975"/>
      <c r="D535" s="975"/>
    </row>
    <row r="536" spans="3:4" ht="16">
      <c r="C536" s="975"/>
      <c r="D536" s="975"/>
    </row>
    <row r="537" spans="3:4" ht="16">
      <c r="C537" s="975"/>
      <c r="D537" s="975"/>
    </row>
    <row r="538" spans="3:4" ht="16">
      <c r="C538" s="975"/>
      <c r="D538" s="975"/>
    </row>
    <row r="539" spans="3:4" ht="16">
      <c r="C539" s="975"/>
      <c r="D539" s="975"/>
    </row>
    <row r="540" spans="3:4" ht="16">
      <c r="C540" s="975"/>
      <c r="D540" s="975"/>
    </row>
    <row r="541" spans="3:4" ht="16">
      <c r="C541" s="975"/>
      <c r="D541" s="975"/>
    </row>
    <row r="542" spans="3:4" ht="16">
      <c r="C542" s="975"/>
      <c r="D542" s="975"/>
    </row>
    <row r="543" spans="3:4" ht="16">
      <c r="C543" s="975"/>
      <c r="D543" s="975"/>
    </row>
    <row r="544" spans="3:4" ht="16">
      <c r="C544" s="975"/>
      <c r="D544" s="975"/>
    </row>
    <row r="545" spans="3:4" ht="16">
      <c r="C545" s="975"/>
      <c r="D545" s="975"/>
    </row>
    <row r="546" spans="3:4" ht="16">
      <c r="C546" s="975"/>
      <c r="D546" s="975"/>
    </row>
    <row r="547" spans="3:4" ht="16">
      <c r="C547" s="975"/>
      <c r="D547" s="975"/>
    </row>
    <row r="548" spans="3:4" ht="16">
      <c r="C548" s="975"/>
      <c r="D548" s="975"/>
    </row>
    <row r="549" spans="3:4" ht="16">
      <c r="C549" s="975"/>
      <c r="D549" s="975"/>
    </row>
    <row r="550" spans="3:4" ht="16">
      <c r="C550" s="975"/>
      <c r="D550" s="975"/>
    </row>
    <row r="551" spans="3:4" ht="16">
      <c r="C551" s="975"/>
      <c r="D551" s="975"/>
    </row>
    <row r="552" spans="3:4" ht="16">
      <c r="C552" s="975"/>
      <c r="D552" s="975"/>
    </row>
    <row r="553" spans="3:4" ht="16">
      <c r="C553" s="975"/>
      <c r="D553" s="975"/>
    </row>
    <row r="554" spans="3:4" ht="16">
      <c r="C554" s="975"/>
      <c r="D554" s="975"/>
    </row>
    <row r="555" spans="3:4" ht="16">
      <c r="C555" s="975"/>
      <c r="D555" s="975"/>
    </row>
    <row r="556" spans="3:4" ht="16">
      <c r="C556" s="975"/>
      <c r="D556" s="975"/>
    </row>
    <row r="557" spans="3:4" ht="16">
      <c r="C557" s="975"/>
      <c r="D557" s="975"/>
    </row>
    <row r="558" spans="3:4" ht="16">
      <c r="C558" s="975"/>
      <c r="D558" s="975"/>
    </row>
    <row r="559" spans="3:4" ht="16">
      <c r="C559" s="975"/>
      <c r="D559" s="975"/>
    </row>
    <row r="560" spans="3:4" ht="16">
      <c r="C560" s="975"/>
      <c r="D560" s="975"/>
    </row>
    <row r="561" spans="3:4" ht="16">
      <c r="C561" s="975"/>
      <c r="D561" s="975"/>
    </row>
    <row r="562" spans="3:4" ht="16">
      <c r="C562" s="975"/>
      <c r="D562" s="975"/>
    </row>
    <row r="563" spans="3:4" ht="16">
      <c r="C563" s="975"/>
      <c r="D563" s="975"/>
    </row>
    <row r="564" spans="3:4" ht="16">
      <c r="C564" s="975"/>
      <c r="D564" s="975"/>
    </row>
    <row r="565" spans="3:4" ht="16">
      <c r="C565" s="975"/>
      <c r="D565" s="975"/>
    </row>
    <row r="566" spans="3:4" ht="16">
      <c r="C566" s="975"/>
      <c r="D566" s="975"/>
    </row>
    <row r="567" spans="3:4" ht="16">
      <c r="C567" s="975"/>
      <c r="D567" s="975"/>
    </row>
    <row r="568" spans="3:4" ht="16">
      <c r="C568" s="975"/>
      <c r="D568" s="975"/>
    </row>
    <row r="569" spans="3:4" ht="16">
      <c r="C569" s="975"/>
      <c r="D569" s="975"/>
    </row>
    <row r="570" spans="3:4" ht="16">
      <c r="C570" s="975"/>
      <c r="D570" s="975"/>
    </row>
    <row r="571" spans="3:4" ht="16">
      <c r="C571" s="975"/>
      <c r="D571" s="975"/>
    </row>
    <row r="572" spans="3:4" ht="16">
      <c r="C572" s="975"/>
      <c r="D572" s="975"/>
    </row>
    <row r="573" spans="3:4" ht="16">
      <c r="C573" s="975"/>
      <c r="D573" s="975"/>
    </row>
    <row r="574" spans="3:4" ht="16">
      <c r="C574" s="975"/>
      <c r="D574" s="975"/>
    </row>
    <row r="575" spans="3:4" ht="16">
      <c r="C575" s="975"/>
      <c r="D575" s="975"/>
    </row>
    <row r="576" spans="3:4" ht="16">
      <c r="C576" s="975"/>
      <c r="D576" s="975"/>
    </row>
    <row r="577" spans="3:4" ht="16">
      <c r="C577" s="975"/>
      <c r="D577" s="975"/>
    </row>
    <row r="578" spans="3:4" ht="16">
      <c r="C578" s="975"/>
      <c r="D578" s="975"/>
    </row>
    <row r="579" spans="3:4" ht="16">
      <c r="C579" s="975"/>
      <c r="D579" s="975"/>
    </row>
    <row r="580" spans="3:4" ht="16">
      <c r="C580" s="975"/>
      <c r="D580" s="975"/>
    </row>
    <row r="581" spans="3:4" ht="16">
      <c r="C581" s="975"/>
      <c r="D581" s="975"/>
    </row>
    <row r="582" spans="3:4" ht="16">
      <c r="C582" s="975"/>
      <c r="D582" s="975"/>
    </row>
    <row r="583" spans="3:4" ht="16">
      <c r="C583" s="975"/>
      <c r="D583" s="975"/>
    </row>
    <row r="584" spans="3:4" ht="16">
      <c r="C584" s="975"/>
      <c r="D584" s="975"/>
    </row>
    <row r="585" spans="3:4" ht="16">
      <c r="C585" s="975"/>
      <c r="D585" s="975"/>
    </row>
    <row r="586" spans="3:4" ht="16">
      <c r="C586" s="975"/>
      <c r="D586" s="975"/>
    </row>
    <row r="587" spans="3:4" ht="16">
      <c r="C587" s="975"/>
      <c r="D587" s="975"/>
    </row>
    <row r="588" spans="3:4" ht="16">
      <c r="C588" s="975"/>
      <c r="D588" s="975"/>
    </row>
    <row r="589" spans="3:4" ht="16">
      <c r="C589" s="975"/>
      <c r="D589" s="975"/>
    </row>
    <row r="590" spans="3:4" ht="16">
      <c r="C590" s="975"/>
      <c r="D590" s="975"/>
    </row>
    <row r="591" spans="3:4" ht="16">
      <c r="C591" s="975"/>
      <c r="D591" s="975"/>
    </row>
    <row r="592" spans="3:4" ht="16">
      <c r="C592" s="975"/>
      <c r="D592" s="975"/>
    </row>
    <row r="593" spans="3:4" ht="16">
      <c r="C593" s="975"/>
      <c r="D593" s="975"/>
    </row>
    <row r="594" spans="3:4" ht="16">
      <c r="C594" s="975"/>
      <c r="D594" s="975"/>
    </row>
    <row r="595" spans="3:4" ht="16">
      <c r="C595" s="975"/>
      <c r="D595" s="975"/>
    </row>
    <row r="596" spans="3:4" ht="16">
      <c r="C596" s="975"/>
      <c r="D596" s="975"/>
    </row>
    <row r="597" spans="3:4" ht="16">
      <c r="C597" s="975"/>
      <c r="D597" s="975"/>
    </row>
    <row r="598" spans="3:4" ht="16">
      <c r="C598" s="975"/>
      <c r="D598" s="975"/>
    </row>
    <row r="599" spans="3:4" ht="16">
      <c r="C599" s="975"/>
      <c r="D599" s="975"/>
    </row>
    <row r="600" spans="3:4" ht="16">
      <c r="C600" s="975"/>
      <c r="D600" s="975"/>
    </row>
    <row r="601" spans="3:4" ht="16">
      <c r="C601" s="975"/>
      <c r="D601" s="975"/>
    </row>
    <row r="602" spans="3:4" ht="16">
      <c r="C602" s="975"/>
      <c r="D602" s="975"/>
    </row>
    <row r="603" spans="3:4" ht="16">
      <c r="C603" s="975"/>
      <c r="D603" s="975"/>
    </row>
    <row r="604" spans="3:4" ht="16">
      <c r="C604" s="975"/>
      <c r="D604" s="975"/>
    </row>
    <row r="605" spans="3:4" ht="16">
      <c r="C605" s="975"/>
      <c r="D605" s="975"/>
    </row>
    <row r="606" spans="3:4" ht="16">
      <c r="C606" s="975"/>
      <c r="D606" s="975"/>
    </row>
    <row r="607" spans="3:4" ht="16">
      <c r="C607" s="975"/>
      <c r="D607" s="975"/>
    </row>
    <row r="608" spans="3:4" ht="16">
      <c r="C608" s="975"/>
      <c r="D608" s="975"/>
    </row>
    <row r="609" spans="3:4" ht="16">
      <c r="C609" s="975"/>
      <c r="D609" s="975"/>
    </row>
    <row r="610" spans="3:4" ht="16">
      <c r="C610" s="975"/>
      <c r="D610" s="975"/>
    </row>
    <row r="611" spans="3:4" ht="16">
      <c r="C611" s="975"/>
      <c r="D611" s="975"/>
    </row>
    <row r="612" spans="3:4" ht="16">
      <c r="C612" s="975"/>
      <c r="D612" s="975"/>
    </row>
    <row r="613" spans="3:4" ht="16">
      <c r="C613" s="975"/>
      <c r="D613" s="975"/>
    </row>
    <row r="614" spans="3:4" ht="16">
      <c r="C614" s="975"/>
      <c r="D614" s="975"/>
    </row>
    <row r="615" spans="3:4" ht="16">
      <c r="C615" s="975"/>
      <c r="D615" s="975"/>
    </row>
    <row r="616" spans="3:4" ht="16">
      <c r="C616" s="975"/>
      <c r="D616" s="975"/>
    </row>
    <row r="617" spans="3:4" ht="16">
      <c r="C617" s="975"/>
      <c r="D617" s="975"/>
    </row>
    <row r="618" spans="3:4" ht="16">
      <c r="C618" s="975"/>
      <c r="D618" s="975"/>
    </row>
    <row r="619" spans="3:4" ht="16">
      <c r="C619" s="975"/>
      <c r="D619" s="975"/>
    </row>
    <row r="620" spans="3:4" ht="16">
      <c r="C620" s="975"/>
      <c r="D620" s="975"/>
    </row>
    <row r="621" spans="3:4" ht="16">
      <c r="C621" s="975"/>
      <c r="D621" s="975"/>
    </row>
    <row r="622" spans="3:4" ht="16">
      <c r="C622" s="975"/>
      <c r="D622" s="975"/>
    </row>
    <row r="623" spans="3:4" ht="16">
      <c r="C623" s="975"/>
      <c r="D623" s="975"/>
    </row>
    <row r="624" spans="3:4" ht="16">
      <c r="C624" s="975"/>
      <c r="D624" s="975"/>
    </row>
    <row r="625" spans="3:4" ht="16">
      <c r="C625" s="975"/>
      <c r="D625" s="975"/>
    </row>
    <row r="626" spans="3:4" ht="16">
      <c r="C626" s="975"/>
      <c r="D626" s="975"/>
    </row>
    <row r="627" spans="3:4" ht="16">
      <c r="C627" s="975"/>
      <c r="D627" s="975"/>
    </row>
    <row r="628" spans="3:4" ht="16">
      <c r="C628" s="975"/>
      <c r="D628" s="975"/>
    </row>
    <row r="629" spans="3:4" ht="16">
      <c r="C629" s="975"/>
      <c r="D629" s="975"/>
    </row>
    <row r="630" spans="3:4" ht="16">
      <c r="C630" s="975"/>
      <c r="D630" s="975"/>
    </row>
    <row r="631" spans="3:4" ht="16">
      <c r="C631" s="975"/>
      <c r="D631" s="975"/>
    </row>
    <row r="632" spans="3:4" ht="16">
      <c r="C632" s="975"/>
      <c r="D632" s="975"/>
    </row>
    <row r="633" spans="3:4" ht="16">
      <c r="C633" s="975"/>
      <c r="D633" s="975"/>
    </row>
    <row r="634" spans="3:4" ht="16">
      <c r="C634" s="975"/>
      <c r="D634" s="975"/>
    </row>
    <row r="635" spans="3:4" ht="16">
      <c r="C635" s="975"/>
      <c r="D635" s="975"/>
    </row>
    <row r="636" spans="3:4" ht="16">
      <c r="C636" s="975"/>
      <c r="D636" s="975"/>
    </row>
    <row r="637" spans="3:4" ht="16">
      <c r="C637" s="975"/>
      <c r="D637" s="975"/>
    </row>
    <row r="638" spans="3:4" ht="16">
      <c r="C638" s="975"/>
      <c r="D638" s="975"/>
    </row>
    <row r="639" spans="3:4" ht="16">
      <c r="C639" s="975"/>
      <c r="D639" s="975"/>
    </row>
    <row r="640" spans="3:4" ht="16">
      <c r="C640" s="975"/>
      <c r="D640" s="975"/>
    </row>
    <row r="641" spans="3:4" ht="16">
      <c r="C641" s="975"/>
      <c r="D641" s="975"/>
    </row>
    <row r="642" spans="3:4" ht="16">
      <c r="C642" s="975"/>
      <c r="D642" s="975"/>
    </row>
    <row r="643" spans="3:4" ht="16">
      <c r="C643" s="975"/>
      <c r="D643" s="975"/>
    </row>
    <row r="644" spans="3:4" ht="16">
      <c r="C644" s="975"/>
      <c r="D644" s="975"/>
    </row>
    <row r="645" spans="3:4" ht="16">
      <c r="C645" s="975"/>
      <c r="D645" s="975"/>
    </row>
    <row r="646" spans="3:4" ht="16">
      <c r="C646" s="975"/>
      <c r="D646" s="975"/>
    </row>
    <row r="647" spans="3:4" ht="16">
      <c r="C647" s="975"/>
      <c r="D647" s="975"/>
    </row>
    <row r="648" spans="3:4" ht="16">
      <c r="C648" s="975"/>
      <c r="D648" s="975"/>
    </row>
    <row r="649" spans="3:4" ht="16">
      <c r="C649" s="975"/>
      <c r="D649" s="975"/>
    </row>
    <row r="650" spans="3:4" ht="16">
      <c r="C650" s="975"/>
      <c r="D650" s="975"/>
    </row>
    <row r="651" spans="3:4" ht="16">
      <c r="C651" s="975"/>
      <c r="D651" s="975"/>
    </row>
    <row r="652" spans="3:4" ht="16">
      <c r="C652" s="975"/>
      <c r="D652" s="975"/>
    </row>
    <row r="653" spans="3:4" ht="16">
      <c r="C653" s="975"/>
      <c r="D653" s="975"/>
    </row>
    <row r="654" spans="3:4" ht="16">
      <c r="C654" s="975"/>
      <c r="D654" s="975"/>
    </row>
    <row r="655" spans="3:4" ht="16">
      <c r="C655" s="975"/>
      <c r="D655" s="975"/>
    </row>
    <row r="656" spans="3:4" ht="16">
      <c r="C656" s="975"/>
      <c r="D656" s="975"/>
    </row>
    <row r="657" spans="3:4" ht="16">
      <c r="C657" s="975"/>
      <c r="D657" s="975"/>
    </row>
    <row r="658" spans="3:4" ht="16">
      <c r="C658" s="975"/>
      <c r="D658" s="975"/>
    </row>
    <row r="659" spans="3:4" ht="16">
      <c r="C659" s="975"/>
      <c r="D659" s="975"/>
    </row>
    <row r="660" spans="3:4" ht="16">
      <c r="C660" s="975"/>
      <c r="D660" s="975"/>
    </row>
    <row r="661" spans="3:4" ht="16">
      <c r="C661" s="975"/>
      <c r="D661" s="975"/>
    </row>
    <row r="662" spans="3:4" ht="16">
      <c r="C662" s="975"/>
      <c r="D662" s="975"/>
    </row>
    <row r="663" spans="3:4" ht="16">
      <c r="C663" s="975"/>
      <c r="D663" s="975"/>
    </row>
    <row r="664" spans="3:4" ht="16">
      <c r="C664" s="975"/>
      <c r="D664" s="975"/>
    </row>
    <row r="665" spans="3:4" ht="16">
      <c r="C665" s="975"/>
      <c r="D665" s="975"/>
    </row>
    <row r="666" spans="3:4" ht="16">
      <c r="C666" s="975"/>
      <c r="D666" s="975"/>
    </row>
    <row r="667" spans="3:4" ht="16">
      <c r="C667" s="975"/>
      <c r="D667" s="975"/>
    </row>
    <row r="668" spans="3:4" ht="16">
      <c r="C668" s="975"/>
      <c r="D668" s="975"/>
    </row>
    <row r="669" spans="3:4" ht="16">
      <c r="C669" s="975"/>
      <c r="D669" s="975"/>
    </row>
    <row r="670" spans="3:4" ht="16">
      <c r="C670" s="975"/>
      <c r="D670" s="975"/>
    </row>
    <row r="671" spans="3:4" ht="16">
      <c r="C671" s="975"/>
      <c r="D671" s="975"/>
    </row>
    <row r="672" spans="3:4" ht="16">
      <c r="C672" s="975"/>
      <c r="D672" s="975"/>
    </row>
    <row r="673" spans="3:4" ht="16">
      <c r="C673" s="975"/>
      <c r="D673" s="975"/>
    </row>
    <row r="674" spans="3:4" ht="16">
      <c r="C674" s="975"/>
      <c r="D674" s="975"/>
    </row>
    <row r="675" spans="3:4" ht="16">
      <c r="C675" s="975"/>
      <c r="D675" s="975"/>
    </row>
    <row r="676" spans="3:4" ht="16">
      <c r="C676" s="975"/>
      <c r="D676" s="975"/>
    </row>
    <row r="677" spans="3:4" ht="16">
      <c r="C677" s="975"/>
      <c r="D677" s="975"/>
    </row>
    <row r="678" spans="3:4" ht="16">
      <c r="C678" s="975"/>
      <c r="D678" s="975"/>
    </row>
    <row r="679" spans="3:4" ht="16">
      <c r="C679" s="975"/>
      <c r="D679" s="975"/>
    </row>
    <row r="680" spans="3:4" ht="16">
      <c r="C680" s="975"/>
      <c r="D680" s="975"/>
    </row>
    <row r="681" spans="3:4" ht="16">
      <c r="C681" s="975"/>
      <c r="D681" s="975"/>
    </row>
    <row r="682" spans="3:4" ht="16">
      <c r="C682" s="975"/>
      <c r="D682" s="975"/>
    </row>
    <row r="683" spans="3:4" ht="16">
      <c r="C683" s="975"/>
      <c r="D683" s="975"/>
    </row>
    <row r="684" spans="3:4" ht="16">
      <c r="C684" s="975"/>
      <c r="D684" s="975"/>
    </row>
    <row r="685" spans="3:4" ht="16">
      <c r="C685" s="975"/>
      <c r="D685" s="975"/>
    </row>
    <row r="686" spans="3:4" ht="16">
      <c r="C686" s="975"/>
      <c r="D686" s="975"/>
    </row>
    <row r="687" spans="3:4" ht="16">
      <c r="C687" s="975"/>
      <c r="D687" s="975"/>
    </row>
    <row r="688" spans="3:4" ht="16">
      <c r="C688" s="975"/>
      <c r="D688" s="975"/>
    </row>
    <row r="689" spans="3:4" ht="16">
      <c r="C689" s="975"/>
      <c r="D689" s="975"/>
    </row>
    <row r="690" spans="3:4" ht="16">
      <c r="C690" s="975"/>
      <c r="D690" s="975"/>
    </row>
    <row r="691" spans="3:4" ht="16">
      <c r="C691" s="975"/>
      <c r="D691" s="975"/>
    </row>
    <row r="692" spans="3:4" ht="16">
      <c r="C692" s="975"/>
      <c r="D692" s="975"/>
    </row>
    <row r="693" spans="3:4" ht="16">
      <c r="C693" s="975"/>
      <c r="D693" s="975"/>
    </row>
    <row r="694" spans="3:4" ht="16">
      <c r="C694" s="975"/>
      <c r="D694" s="975"/>
    </row>
    <row r="695" spans="3:4" ht="16">
      <c r="C695" s="975"/>
      <c r="D695" s="975"/>
    </row>
    <row r="696" spans="3:4" ht="16">
      <c r="C696" s="975"/>
      <c r="D696" s="975"/>
    </row>
    <row r="697" spans="3:4" ht="16">
      <c r="C697" s="975"/>
      <c r="D697" s="975"/>
    </row>
    <row r="698" spans="3:4" ht="16">
      <c r="C698" s="975"/>
      <c r="D698" s="975"/>
    </row>
    <row r="699" spans="3:4" ht="16">
      <c r="C699" s="975"/>
      <c r="D699" s="975"/>
    </row>
    <row r="700" spans="3:4" ht="16">
      <c r="C700" s="975"/>
      <c r="D700" s="975"/>
    </row>
    <row r="701" spans="3:4" ht="16">
      <c r="C701" s="975"/>
      <c r="D701" s="975"/>
    </row>
    <row r="702" spans="3:4" ht="16">
      <c r="C702" s="975"/>
      <c r="D702" s="975"/>
    </row>
    <row r="703" spans="3:4" ht="16">
      <c r="C703" s="975"/>
      <c r="D703" s="975"/>
    </row>
    <row r="704" spans="3:4" ht="16">
      <c r="C704" s="975"/>
      <c r="D704" s="975"/>
    </row>
    <row r="705" spans="3:4" ht="16">
      <c r="C705" s="975"/>
      <c r="D705" s="975"/>
    </row>
    <row r="706" spans="3:4" ht="16">
      <c r="C706" s="975"/>
      <c r="D706" s="975"/>
    </row>
    <row r="707" spans="3:4" ht="16">
      <c r="C707" s="975"/>
      <c r="D707" s="975"/>
    </row>
    <row r="708" spans="3:4" ht="16">
      <c r="C708" s="975"/>
      <c r="D708" s="975"/>
    </row>
    <row r="709" spans="3:4" ht="16">
      <c r="C709" s="975"/>
      <c r="D709" s="975"/>
    </row>
    <row r="710" spans="3:4" ht="16">
      <c r="C710" s="975"/>
      <c r="D710" s="975"/>
    </row>
    <row r="711" spans="3:4" ht="16">
      <c r="C711" s="975"/>
      <c r="D711" s="975"/>
    </row>
    <row r="712" spans="3:4" ht="16">
      <c r="C712" s="975"/>
      <c r="D712" s="975"/>
    </row>
    <row r="713" spans="3:4" ht="16">
      <c r="C713" s="975"/>
      <c r="D713" s="975"/>
    </row>
    <row r="714" spans="3:4" ht="16">
      <c r="C714" s="975"/>
      <c r="D714" s="975"/>
    </row>
    <row r="715" spans="3:4" ht="16">
      <c r="C715" s="975"/>
      <c r="D715" s="975"/>
    </row>
    <row r="716" spans="3:4" ht="16">
      <c r="C716" s="975"/>
      <c r="D716" s="975"/>
    </row>
    <row r="717" spans="3:4" ht="16">
      <c r="C717" s="975"/>
      <c r="D717" s="975"/>
    </row>
    <row r="718" spans="3:4" ht="16">
      <c r="C718" s="975"/>
      <c r="D718" s="975"/>
    </row>
    <row r="719" spans="3:4" ht="16">
      <c r="C719" s="975"/>
      <c r="D719" s="975"/>
    </row>
    <row r="720" spans="3:4" ht="16">
      <c r="C720" s="975"/>
      <c r="D720" s="975"/>
    </row>
    <row r="721" spans="3:4" ht="16">
      <c r="C721" s="975"/>
      <c r="D721" s="975"/>
    </row>
    <row r="722" spans="3:4" ht="16">
      <c r="C722" s="975"/>
      <c r="D722" s="975"/>
    </row>
    <row r="723" spans="3:4" ht="16">
      <c r="C723" s="975"/>
      <c r="D723" s="975"/>
    </row>
    <row r="724" spans="3:4" ht="16">
      <c r="C724" s="975"/>
      <c r="D724" s="975"/>
    </row>
    <row r="725" spans="3:4" ht="16">
      <c r="C725" s="975"/>
      <c r="D725" s="975"/>
    </row>
    <row r="726" spans="3:4" ht="16">
      <c r="C726" s="975"/>
      <c r="D726" s="975"/>
    </row>
    <row r="727" spans="3:4" ht="16">
      <c r="C727" s="975"/>
      <c r="D727" s="975"/>
    </row>
    <row r="728" spans="3:4" ht="16">
      <c r="C728" s="975"/>
      <c r="D728" s="975"/>
    </row>
    <row r="729" spans="3:4" ht="16">
      <c r="C729" s="975"/>
      <c r="D729" s="975"/>
    </row>
    <row r="730" spans="3:4" ht="16">
      <c r="C730" s="975"/>
      <c r="D730" s="975"/>
    </row>
    <row r="731" spans="3:4" ht="16">
      <c r="C731" s="975"/>
      <c r="D731" s="975"/>
    </row>
    <row r="732" spans="3:4" ht="16">
      <c r="C732" s="975"/>
      <c r="D732" s="975"/>
    </row>
    <row r="733" spans="3:4" ht="16">
      <c r="C733" s="975"/>
      <c r="D733" s="975"/>
    </row>
    <row r="734" spans="3:4" ht="16">
      <c r="C734" s="975"/>
      <c r="D734" s="975"/>
    </row>
    <row r="735" spans="3:4" ht="16">
      <c r="C735" s="975"/>
      <c r="D735" s="975"/>
    </row>
    <row r="736" spans="3:4" ht="16">
      <c r="C736" s="975"/>
      <c r="D736" s="975"/>
    </row>
    <row r="737" spans="3:4" ht="16">
      <c r="C737" s="975"/>
      <c r="D737" s="975"/>
    </row>
    <row r="738" spans="3:4" ht="16">
      <c r="C738" s="975"/>
      <c r="D738" s="975"/>
    </row>
    <row r="739" spans="3:4" ht="16">
      <c r="C739" s="975"/>
      <c r="D739" s="975"/>
    </row>
    <row r="740" spans="3:4" ht="16">
      <c r="C740" s="975"/>
      <c r="D740" s="975"/>
    </row>
    <row r="741" spans="3:4" ht="16">
      <c r="C741" s="975"/>
      <c r="D741" s="975"/>
    </row>
    <row r="742" spans="3:4" ht="16">
      <c r="C742" s="975"/>
      <c r="D742" s="975"/>
    </row>
    <row r="743" spans="3:4" ht="16">
      <c r="C743" s="975"/>
      <c r="D743" s="975"/>
    </row>
    <row r="744" spans="3:4" ht="16">
      <c r="C744" s="975"/>
      <c r="D744" s="975"/>
    </row>
    <row r="745" spans="3:4" ht="16">
      <c r="C745" s="975"/>
      <c r="D745" s="975"/>
    </row>
    <row r="746" spans="3:4" ht="16">
      <c r="C746" s="975"/>
      <c r="D746" s="975"/>
    </row>
    <row r="747" spans="3:4" ht="16">
      <c r="C747" s="975"/>
      <c r="D747" s="975"/>
    </row>
    <row r="748" spans="3:4" ht="16">
      <c r="C748" s="975"/>
      <c r="D748" s="975"/>
    </row>
    <row r="749" spans="3:4" ht="16">
      <c r="C749" s="975"/>
      <c r="D749" s="975"/>
    </row>
    <row r="750" spans="3:4" ht="16">
      <c r="C750" s="975"/>
      <c r="D750" s="975"/>
    </row>
    <row r="751" spans="3:4" ht="16">
      <c r="C751" s="975"/>
      <c r="D751" s="975"/>
    </row>
    <row r="752" spans="3:4" ht="16">
      <c r="C752" s="975"/>
      <c r="D752" s="975"/>
    </row>
    <row r="753" spans="3:4" ht="16">
      <c r="C753" s="975"/>
      <c r="D753" s="975"/>
    </row>
    <row r="754" spans="3:4" ht="16">
      <c r="C754" s="975"/>
      <c r="D754" s="975"/>
    </row>
    <row r="755" spans="3:4" ht="16">
      <c r="C755" s="975"/>
      <c r="D755" s="975"/>
    </row>
    <row r="756" spans="3:4" ht="16">
      <c r="C756" s="975"/>
      <c r="D756" s="975"/>
    </row>
    <row r="757" spans="3:4" ht="16">
      <c r="C757" s="975"/>
      <c r="D757" s="975"/>
    </row>
    <row r="758" spans="3:4" ht="16">
      <c r="C758" s="975"/>
      <c r="D758" s="975"/>
    </row>
    <row r="759" spans="3:4" ht="16">
      <c r="C759" s="975"/>
      <c r="D759" s="975"/>
    </row>
    <row r="760" spans="3:4" ht="16">
      <c r="C760" s="975"/>
      <c r="D760" s="975"/>
    </row>
    <row r="761" spans="3:4" ht="16">
      <c r="C761" s="975"/>
      <c r="D761" s="975"/>
    </row>
    <row r="762" spans="3:4" ht="16">
      <c r="C762" s="975"/>
      <c r="D762" s="975"/>
    </row>
    <row r="763" spans="3:4" ht="16">
      <c r="C763" s="975"/>
      <c r="D763" s="975"/>
    </row>
    <row r="764" spans="3:4" ht="16">
      <c r="C764" s="975"/>
      <c r="D764" s="975"/>
    </row>
    <row r="765" spans="3:4" ht="16">
      <c r="C765" s="975"/>
      <c r="D765" s="975"/>
    </row>
    <row r="766" spans="3:4" ht="16">
      <c r="C766" s="975"/>
      <c r="D766" s="975"/>
    </row>
    <row r="767" spans="3:4" ht="16">
      <c r="C767" s="975"/>
      <c r="D767" s="975"/>
    </row>
    <row r="768" spans="3:4" ht="16">
      <c r="C768" s="975"/>
      <c r="D768" s="975"/>
    </row>
    <row r="769" spans="3:4" ht="16">
      <c r="C769" s="975"/>
      <c r="D769" s="975"/>
    </row>
    <row r="770" spans="3:4" ht="16">
      <c r="C770" s="975"/>
      <c r="D770" s="975"/>
    </row>
    <row r="771" spans="3:4" ht="16">
      <c r="C771" s="975"/>
      <c r="D771" s="975"/>
    </row>
    <row r="772" spans="3:4" ht="16">
      <c r="C772" s="975"/>
      <c r="D772" s="975"/>
    </row>
    <row r="773" spans="3:4" ht="16">
      <c r="C773" s="975"/>
      <c r="D773" s="975"/>
    </row>
    <row r="774" spans="3:4" ht="16">
      <c r="C774" s="975"/>
      <c r="D774" s="975"/>
    </row>
    <row r="775" spans="3:4" ht="16">
      <c r="C775" s="975"/>
      <c r="D775" s="975"/>
    </row>
    <row r="776" spans="3:4" ht="16">
      <c r="C776" s="975"/>
      <c r="D776" s="975"/>
    </row>
    <row r="777" spans="3:4" ht="16">
      <c r="C777" s="975"/>
      <c r="D777" s="975"/>
    </row>
    <row r="778" spans="3:4" ht="16">
      <c r="C778" s="975"/>
      <c r="D778" s="975"/>
    </row>
    <row r="779" spans="3:4" ht="16">
      <c r="C779" s="975"/>
      <c r="D779" s="975"/>
    </row>
    <row r="780" spans="3:4" ht="16">
      <c r="C780" s="975"/>
      <c r="D780" s="975"/>
    </row>
    <row r="781" spans="3:4" ht="16">
      <c r="C781" s="975"/>
      <c r="D781" s="975"/>
    </row>
    <row r="782" spans="3:4" ht="16">
      <c r="C782" s="975"/>
      <c r="D782" s="975"/>
    </row>
    <row r="783" spans="3:4" ht="16">
      <c r="C783" s="975"/>
      <c r="D783" s="975"/>
    </row>
    <row r="784" spans="3:4" ht="16">
      <c r="C784" s="975"/>
      <c r="D784" s="975"/>
    </row>
    <row r="785" spans="3:4" ht="16">
      <c r="C785" s="975"/>
      <c r="D785" s="975"/>
    </row>
    <row r="786" spans="3:4" ht="16">
      <c r="C786" s="975"/>
      <c r="D786" s="975"/>
    </row>
    <row r="787" spans="3:4" ht="16">
      <c r="C787" s="975"/>
      <c r="D787" s="975"/>
    </row>
    <row r="788" spans="3:4" ht="16">
      <c r="C788" s="975"/>
      <c r="D788" s="975"/>
    </row>
    <row r="789" spans="3:4" ht="16">
      <c r="C789" s="975"/>
      <c r="D789" s="975"/>
    </row>
    <row r="790" spans="3:4" ht="16">
      <c r="C790" s="975"/>
      <c r="D790" s="975"/>
    </row>
    <row r="791" spans="3:4" ht="16">
      <c r="C791" s="975"/>
      <c r="D791" s="975"/>
    </row>
    <row r="792" spans="3:4" ht="16">
      <c r="C792" s="975"/>
      <c r="D792" s="975"/>
    </row>
    <row r="793" spans="3:4" ht="16">
      <c r="C793" s="975"/>
      <c r="D793" s="975"/>
    </row>
    <row r="794" spans="3:4" ht="16">
      <c r="C794" s="975"/>
      <c r="D794" s="975"/>
    </row>
    <row r="795" spans="3:4" ht="16">
      <c r="C795" s="975"/>
      <c r="D795" s="975"/>
    </row>
    <row r="796" spans="3:4" ht="16">
      <c r="C796" s="975"/>
      <c r="D796" s="975"/>
    </row>
    <row r="797" spans="3:4" ht="16">
      <c r="C797" s="975"/>
      <c r="D797" s="975"/>
    </row>
    <row r="798" spans="3:4" ht="16">
      <c r="C798" s="975"/>
      <c r="D798" s="975"/>
    </row>
    <row r="799" spans="3:4" ht="16">
      <c r="C799" s="975"/>
      <c r="D799" s="975"/>
    </row>
    <row r="800" spans="3:4" ht="16">
      <c r="C800" s="975"/>
      <c r="D800" s="975"/>
    </row>
    <row r="801" spans="3:4" ht="16">
      <c r="C801" s="975"/>
      <c r="D801" s="975"/>
    </row>
    <row r="802" spans="3:4" ht="16">
      <c r="C802" s="975"/>
      <c r="D802" s="975"/>
    </row>
    <row r="803" spans="3:4" ht="16">
      <c r="C803" s="975"/>
      <c r="D803" s="975"/>
    </row>
    <row r="804" spans="3:4" ht="16">
      <c r="C804" s="975"/>
      <c r="D804" s="975"/>
    </row>
    <row r="805" spans="3:4" ht="16">
      <c r="C805" s="975"/>
      <c r="D805" s="975"/>
    </row>
    <row r="806" spans="3:4" ht="16">
      <c r="C806" s="975"/>
      <c r="D806" s="975"/>
    </row>
    <row r="807" spans="3:4" ht="16">
      <c r="C807" s="975"/>
      <c r="D807" s="975"/>
    </row>
    <row r="808" spans="3:4" ht="16">
      <c r="C808" s="975"/>
      <c r="D808" s="975"/>
    </row>
    <row r="809" spans="3:4" ht="16">
      <c r="C809" s="975"/>
      <c r="D809" s="975"/>
    </row>
    <row r="810" spans="3:4" ht="16">
      <c r="C810" s="975"/>
      <c r="D810" s="975"/>
    </row>
    <row r="811" spans="3:4" ht="16">
      <c r="C811" s="975"/>
      <c r="D811" s="975"/>
    </row>
    <row r="812" spans="3:4" ht="16">
      <c r="C812" s="975"/>
      <c r="D812" s="975"/>
    </row>
    <row r="813" spans="3:4" ht="16">
      <c r="C813" s="975"/>
      <c r="D813" s="975"/>
    </row>
    <row r="814" spans="3:4" ht="16">
      <c r="C814" s="975"/>
      <c r="D814" s="975"/>
    </row>
    <row r="815" spans="3:4" ht="16">
      <c r="C815" s="975"/>
      <c r="D815" s="975"/>
    </row>
    <row r="816" spans="3:4" ht="16">
      <c r="C816" s="975"/>
      <c r="D816" s="975"/>
    </row>
    <row r="817" spans="3:4" ht="16">
      <c r="C817" s="975"/>
      <c r="D817" s="975"/>
    </row>
    <row r="818" spans="3:4" ht="16">
      <c r="C818" s="975"/>
      <c r="D818" s="975"/>
    </row>
    <row r="819" spans="3:4" ht="16">
      <c r="C819" s="975"/>
      <c r="D819" s="975"/>
    </row>
    <row r="820" spans="3:4" ht="16">
      <c r="C820" s="975"/>
      <c r="D820" s="975"/>
    </row>
    <row r="821" spans="3:4" ht="16">
      <c r="C821" s="975"/>
      <c r="D821" s="975"/>
    </row>
    <row r="822" spans="3:4" ht="16">
      <c r="C822" s="975"/>
      <c r="D822" s="975"/>
    </row>
    <row r="823" spans="3:4" ht="16">
      <c r="C823" s="975"/>
      <c r="D823" s="975"/>
    </row>
    <row r="824" spans="3:4" ht="16">
      <c r="C824" s="975"/>
      <c r="D824" s="975"/>
    </row>
    <row r="825" spans="3:4" ht="16">
      <c r="C825" s="975"/>
      <c r="D825" s="975"/>
    </row>
    <row r="826" spans="3:4" ht="16">
      <c r="C826" s="975"/>
      <c r="D826" s="975"/>
    </row>
    <row r="827" spans="3:4" ht="16">
      <c r="C827" s="975"/>
      <c r="D827" s="975"/>
    </row>
    <row r="828" spans="3:4" ht="16">
      <c r="C828" s="975"/>
      <c r="D828" s="975"/>
    </row>
    <row r="829" spans="3:4" ht="16">
      <c r="C829" s="975"/>
      <c r="D829" s="975"/>
    </row>
    <row r="830" spans="3:4" ht="16">
      <c r="C830" s="975"/>
      <c r="D830" s="975"/>
    </row>
    <row r="831" spans="3:4" ht="16">
      <c r="C831" s="975"/>
      <c r="D831" s="975"/>
    </row>
    <row r="832" spans="3:4" ht="16">
      <c r="C832" s="975"/>
      <c r="D832" s="975"/>
    </row>
    <row r="833" spans="3:4" ht="16">
      <c r="C833" s="975"/>
      <c r="D833" s="975"/>
    </row>
    <row r="834" spans="3:4" ht="16">
      <c r="C834" s="975"/>
      <c r="D834" s="975"/>
    </row>
    <row r="835" spans="3:4" ht="16">
      <c r="C835" s="975"/>
      <c r="D835" s="975"/>
    </row>
    <row r="836" spans="3:4" ht="16">
      <c r="C836" s="975"/>
      <c r="D836" s="975"/>
    </row>
    <row r="837" spans="3:4" ht="16">
      <c r="C837" s="975"/>
      <c r="D837" s="975"/>
    </row>
    <row r="838" spans="3:4" ht="16">
      <c r="C838" s="975"/>
      <c r="D838" s="975"/>
    </row>
    <row r="839" spans="3:4" ht="16">
      <c r="C839" s="975"/>
      <c r="D839" s="975"/>
    </row>
    <row r="840" spans="3:4" ht="16">
      <c r="C840" s="975"/>
      <c r="D840" s="975"/>
    </row>
    <row r="841" spans="3:4" ht="16">
      <c r="C841" s="975"/>
      <c r="D841" s="975"/>
    </row>
    <row r="842" spans="3:4" ht="16">
      <c r="C842" s="975"/>
      <c r="D842" s="975"/>
    </row>
    <row r="843" spans="3:4" ht="16">
      <c r="C843" s="975"/>
      <c r="D843" s="975"/>
    </row>
    <row r="844" spans="3:4" ht="16">
      <c r="C844" s="975"/>
      <c r="D844" s="975"/>
    </row>
    <row r="845" spans="3:4" ht="16">
      <c r="C845" s="975"/>
      <c r="D845" s="975"/>
    </row>
    <row r="846" spans="3:4" ht="16">
      <c r="C846" s="975"/>
      <c r="D846" s="975"/>
    </row>
    <row r="847" spans="3:4" ht="16">
      <c r="C847" s="975"/>
      <c r="D847" s="975"/>
    </row>
    <row r="848" spans="3:4" ht="16">
      <c r="C848" s="975"/>
      <c r="D848" s="975"/>
    </row>
    <row r="849" spans="3:4" ht="16">
      <c r="C849" s="975"/>
      <c r="D849" s="975"/>
    </row>
    <row r="850" spans="3:4" ht="16">
      <c r="C850" s="975"/>
      <c r="D850" s="975"/>
    </row>
    <row r="851" spans="3:4" ht="16">
      <c r="C851" s="975"/>
      <c r="D851" s="975"/>
    </row>
    <row r="852" spans="3:4" ht="16">
      <c r="C852" s="975"/>
      <c r="D852" s="975"/>
    </row>
    <row r="853" spans="3:4" ht="16">
      <c r="C853" s="975"/>
      <c r="D853" s="975"/>
    </row>
    <row r="854" spans="3:4" ht="16">
      <c r="C854" s="975"/>
      <c r="D854" s="975"/>
    </row>
    <row r="855" spans="3:4" ht="16">
      <c r="C855" s="975"/>
      <c r="D855" s="975"/>
    </row>
    <row r="856" spans="3:4" ht="16">
      <c r="C856" s="975"/>
      <c r="D856" s="975"/>
    </row>
    <row r="857" spans="3:4" ht="16">
      <c r="C857" s="975"/>
      <c r="D857" s="975"/>
    </row>
    <row r="858" spans="3:4" ht="16">
      <c r="C858" s="975"/>
      <c r="D858" s="975"/>
    </row>
    <row r="859" spans="3:4" ht="16">
      <c r="C859" s="975"/>
      <c r="D859" s="975"/>
    </row>
    <row r="860" spans="3:4" ht="16">
      <c r="C860" s="975"/>
      <c r="D860" s="975"/>
    </row>
    <row r="861" spans="3:4" ht="16">
      <c r="C861" s="975"/>
      <c r="D861" s="975"/>
    </row>
    <row r="862" spans="3:4" ht="16">
      <c r="C862" s="975"/>
      <c r="D862" s="975"/>
    </row>
    <row r="863" spans="3:4" ht="16">
      <c r="C863" s="975"/>
      <c r="D863" s="975"/>
    </row>
    <row r="864" spans="3:4" ht="16">
      <c r="C864" s="975"/>
      <c r="D864" s="975"/>
    </row>
    <row r="865" spans="3:4" ht="16">
      <c r="C865" s="975"/>
      <c r="D865" s="975"/>
    </row>
    <row r="866" spans="3:4" ht="16">
      <c r="C866" s="975"/>
      <c r="D866" s="975"/>
    </row>
    <row r="867" spans="3:4" ht="16">
      <c r="C867" s="975"/>
      <c r="D867" s="975"/>
    </row>
    <row r="868" spans="3:4" ht="16">
      <c r="C868" s="975"/>
      <c r="D868" s="975"/>
    </row>
    <row r="869" spans="3:4" ht="16">
      <c r="C869" s="975"/>
      <c r="D869" s="975"/>
    </row>
    <row r="870" spans="3:4" ht="16">
      <c r="C870" s="975"/>
      <c r="D870" s="975"/>
    </row>
    <row r="871" spans="3:4" ht="16">
      <c r="C871" s="975"/>
      <c r="D871" s="975"/>
    </row>
    <row r="872" spans="3:4" ht="16">
      <c r="C872" s="975"/>
      <c r="D872" s="975"/>
    </row>
    <row r="873" spans="3:4" ht="16">
      <c r="C873" s="975"/>
      <c r="D873" s="975"/>
    </row>
    <row r="874" spans="3:4" ht="16">
      <c r="C874" s="975"/>
      <c r="D874" s="975"/>
    </row>
    <row r="875" spans="3:4" ht="16">
      <c r="C875" s="975"/>
      <c r="D875" s="975"/>
    </row>
    <row r="876" spans="3:4" ht="16">
      <c r="C876" s="975"/>
      <c r="D876" s="975"/>
    </row>
    <row r="877" spans="3:4" ht="16">
      <c r="C877" s="975"/>
      <c r="D877" s="975"/>
    </row>
    <row r="878" spans="3:4" ht="16">
      <c r="C878" s="975"/>
      <c r="D878" s="975"/>
    </row>
    <row r="879" spans="3:4" ht="16">
      <c r="C879" s="975"/>
      <c r="D879" s="975"/>
    </row>
    <row r="880" spans="3:4" ht="16">
      <c r="C880" s="975"/>
      <c r="D880" s="975"/>
    </row>
    <row r="881" spans="3:4" ht="16">
      <c r="C881" s="975"/>
      <c r="D881" s="975"/>
    </row>
    <row r="882" spans="3:4" ht="16">
      <c r="C882" s="975"/>
      <c r="D882" s="975"/>
    </row>
    <row r="883" spans="3:4" ht="16">
      <c r="C883" s="975"/>
      <c r="D883" s="975"/>
    </row>
    <row r="884" spans="3:4" ht="16">
      <c r="C884" s="975"/>
      <c r="D884" s="975"/>
    </row>
    <row r="885" spans="3:4" ht="16">
      <c r="C885" s="975"/>
      <c r="D885" s="975"/>
    </row>
    <row r="886" spans="3:4" ht="16">
      <c r="C886" s="975"/>
      <c r="D886" s="975"/>
    </row>
    <row r="887" spans="3:4" ht="16">
      <c r="C887" s="975"/>
      <c r="D887" s="975"/>
    </row>
    <row r="888" spans="3:4" ht="16">
      <c r="C888" s="975"/>
      <c r="D888" s="975"/>
    </row>
    <row r="889" spans="3:4" ht="16">
      <c r="C889" s="975"/>
      <c r="D889" s="975"/>
    </row>
    <row r="890" spans="3:4" ht="16">
      <c r="C890" s="975"/>
      <c r="D890" s="975"/>
    </row>
    <row r="891" spans="3:4" ht="16">
      <c r="C891" s="975"/>
      <c r="D891" s="975"/>
    </row>
    <row r="892" spans="3:4" ht="16">
      <c r="C892" s="975"/>
      <c r="D892" s="975"/>
    </row>
    <row r="893" spans="3:4" ht="16">
      <c r="C893" s="975"/>
      <c r="D893" s="975"/>
    </row>
    <row r="894" spans="3:4" ht="16">
      <c r="C894" s="975"/>
      <c r="D894" s="975"/>
    </row>
    <row r="895" spans="3:4" ht="16">
      <c r="C895" s="975"/>
      <c r="D895" s="975"/>
    </row>
    <row r="896" spans="3:4" ht="16">
      <c r="C896" s="975"/>
      <c r="D896" s="975"/>
    </row>
    <row r="897" spans="3:4" ht="16">
      <c r="C897" s="975"/>
      <c r="D897" s="975"/>
    </row>
    <row r="898" spans="3:4" ht="16">
      <c r="C898" s="975"/>
      <c r="D898" s="975"/>
    </row>
    <row r="899" spans="3:4" ht="16">
      <c r="C899" s="975"/>
      <c r="D899" s="975"/>
    </row>
    <row r="900" spans="3:4" ht="16">
      <c r="C900" s="975"/>
      <c r="D900" s="975"/>
    </row>
    <row r="901" spans="3:4" ht="16">
      <c r="C901" s="975"/>
      <c r="D901" s="975"/>
    </row>
    <row r="902" spans="3:4" ht="16">
      <c r="C902" s="975"/>
      <c r="D902" s="975"/>
    </row>
    <row r="903" spans="3:4" ht="16">
      <c r="C903" s="975"/>
      <c r="D903" s="975"/>
    </row>
    <row r="904" spans="3:4" ht="16">
      <c r="C904" s="975"/>
      <c r="D904" s="975"/>
    </row>
    <row r="905" spans="3:4" ht="16">
      <c r="C905" s="975"/>
      <c r="D905" s="975"/>
    </row>
    <row r="906" spans="3:4" ht="16">
      <c r="C906" s="975"/>
      <c r="D906" s="975"/>
    </row>
    <row r="907" spans="3:4" ht="16">
      <c r="C907" s="975"/>
      <c r="D907" s="975"/>
    </row>
    <row r="908" spans="3:4" ht="16">
      <c r="C908" s="975"/>
      <c r="D908" s="975"/>
    </row>
    <row r="909" spans="3:4" ht="16">
      <c r="C909" s="975"/>
      <c r="D909" s="975"/>
    </row>
    <row r="910" spans="3:4" ht="16">
      <c r="C910" s="975"/>
      <c r="D910" s="975"/>
    </row>
    <row r="911" spans="3:4" ht="16">
      <c r="C911" s="975"/>
      <c r="D911" s="975"/>
    </row>
    <row r="912" spans="3:4" ht="16">
      <c r="C912" s="975"/>
      <c r="D912" s="975"/>
    </row>
    <row r="913" spans="3:4" ht="16">
      <c r="C913" s="975"/>
      <c r="D913" s="975"/>
    </row>
    <row r="914" spans="3:4" ht="16">
      <c r="C914" s="975"/>
      <c r="D914" s="975"/>
    </row>
    <row r="915" spans="3:4" ht="16">
      <c r="C915" s="975"/>
      <c r="D915" s="975"/>
    </row>
    <row r="916" spans="3:4" ht="16">
      <c r="C916" s="975"/>
      <c r="D916" s="975"/>
    </row>
    <row r="917" spans="3:4" ht="16">
      <c r="C917" s="975"/>
      <c r="D917" s="975"/>
    </row>
    <row r="918" spans="3:4" ht="16">
      <c r="C918" s="975"/>
      <c r="D918" s="975"/>
    </row>
    <row r="919" spans="3:4" ht="16">
      <c r="C919" s="975"/>
      <c r="D919" s="975"/>
    </row>
    <row r="920" spans="3:4" ht="16">
      <c r="C920" s="975"/>
      <c r="D920" s="975"/>
    </row>
    <row r="921" spans="3:4" ht="16">
      <c r="C921" s="975"/>
      <c r="D921" s="975"/>
    </row>
    <row r="922" spans="3:4" ht="16">
      <c r="C922" s="975"/>
      <c r="D922" s="975"/>
    </row>
    <row r="923" spans="3:4" ht="16">
      <c r="C923" s="975"/>
      <c r="D923" s="975"/>
    </row>
    <row r="924" spans="3:4" ht="16">
      <c r="C924" s="975"/>
      <c r="D924" s="975"/>
    </row>
    <row r="925" spans="3:4" ht="16">
      <c r="C925" s="975"/>
      <c r="D925" s="975"/>
    </row>
    <row r="926" spans="3:4" ht="16">
      <c r="C926" s="975"/>
      <c r="D926" s="975"/>
    </row>
    <row r="927" spans="3:4" ht="16">
      <c r="C927" s="975"/>
      <c r="D927" s="975"/>
    </row>
    <row r="928" spans="3:4" ht="16">
      <c r="C928" s="975"/>
      <c r="D928" s="975"/>
    </row>
    <row r="929" spans="3:4" ht="16">
      <c r="C929" s="975"/>
      <c r="D929" s="975"/>
    </row>
    <row r="930" spans="3:4" ht="16">
      <c r="C930" s="975"/>
      <c r="D930" s="975"/>
    </row>
    <row r="931" spans="3:4" ht="16">
      <c r="C931" s="975"/>
      <c r="D931" s="975"/>
    </row>
    <row r="932" spans="3:4" ht="16">
      <c r="C932" s="975"/>
      <c r="D932" s="975"/>
    </row>
    <row r="933" spans="3:4" ht="16">
      <c r="C933" s="975"/>
      <c r="D933" s="975"/>
    </row>
    <row r="934" spans="3:4" ht="16">
      <c r="C934" s="975"/>
      <c r="D934" s="975"/>
    </row>
    <row r="935" spans="3:4" ht="16">
      <c r="C935" s="975"/>
      <c r="D935" s="975"/>
    </row>
    <row r="936" spans="3:4" ht="16">
      <c r="C936" s="975"/>
      <c r="D936" s="975"/>
    </row>
    <row r="937" spans="3:4" ht="16">
      <c r="C937" s="975"/>
      <c r="D937" s="975"/>
    </row>
    <row r="938" spans="3:4" ht="16">
      <c r="C938" s="975"/>
      <c r="D938" s="975"/>
    </row>
    <row r="939" spans="3:4" ht="16">
      <c r="C939" s="975"/>
      <c r="D939" s="975"/>
    </row>
    <row r="940" spans="3:4" ht="16">
      <c r="C940" s="975"/>
      <c r="D940" s="975"/>
    </row>
    <row r="941" spans="3:4" ht="16">
      <c r="C941" s="975"/>
      <c r="D941" s="975"/>
    </row>
    <row r="942" spans="3:4" ht="16">
      <c r="C942" s="975"/>
      <c r="D942" s="975"/>
    </row>
    <row r="943" spans="3:4" ht="16">
      <c r="C943" s="975"/>
      <c r="D943" s="975"/>
    </row>
    <row r="944" spans="3:4" ht="16">
      <c r="C944" s="975"/>
      <c r="D944" s="975"/>
    </row>
    <row r="945" spans="3:4" ht="16">
      <c r="C945" s="975"/>
      <c r="D945" s="975"/>
    </row>
    <row r="946" spans="3:4" ht="16">
      <c r="C946" s="975"/>
      <c r="D946" s="975"/>
    </row>
    <row r="947" spans="3:4" ht="16">
      <c r="C947" s="975"/>
      <c r="D947" s="975"/>
    </row>
    <row r="948" spans="3:4" ht="16">
      <c r="C948" s="975"/>
      <c r="D948" s="975"/>
    </row>
    <row r="949" spans="3:4" ht="16">
      <c r="C949" s="975"/>
      <c r="D949" s="975"/>
    </row>
    <row r="950" spans="3:4" ht="16">
      <c r="C950" s="975"/>
      <c r="D950" s="975"/>
    </row>
    <row r="951" spans="3:4" ht="16">
      <c r="C951" s="975"/>
      <c r="D951" s="975"/>
    </row>
    <row r="952" spans="3:4" ht="16">
      <c r="C952" s="975"/>
      <c r="D952" s="975"/>
    </row>
    <row r="953" spans="3:4" ht="16">
      <c r="C953" s="975"/>
      <c r="D953" s="975"/>
    </row>
    <row r="954" spans="3:4" ht="16">
      <c r="C954" s="975"/>
      <c r="D954" s="975"/>
    </row>
    <row r="955" spans="3:4" ht="16">
      <c r="C955" s="975"/>
      <c r="D955" s="975"/>
    </row>
    <row r="956" spans="3:4" ht="16">
      <c r="C956" s="975"/>
      <c r="D956" s="975"/>
    </row>
    <row r="957" spans="3:4" ht="16">
      <c r="C957" s="975"/>
      <c r="D957" s="975"/>
    </row>
    <row r="958" spans="3:4" ht="16">
      <c r="C958" s="975"/>
      <c r="D958" s="975"/>
    </row>
    <row r="959" spans="3:4" ht="16">
      <c r="C959" s="975"/>
      <c r="D959" s="975"/>
    </row>
    <row r="960" spans="3:4" ht="16">
      <c r="C960" s="975"/>
      <c r="D960" s="975"/>
    </row>
    <row r="961" spans="3:4" ht="16">
      <c r="C961" s="975"/>
      <c r="D961" s="975"/>
    </row>
    <row r="962" spans="3:4" ht="16">
      <c r="C962" s="975"/>
      <c r="D962" s="975"/>
    </row>
    <row r="963" spans="3:4" ht="16">
      <c r="C963" s="975"/>
      <c r="D963" s="975"/>
    </row>
    <row r="964" spans="3:4" ht="16">
      <c r="C964" s="975"/>
      <c r="D964" s="975"/>
    </row>
    <row r="965" spans="3:4" ht="16">
      <c r="C965" s="975"/>
      <c r="D965" s="975"/>
    </row>
    <row r="966" spans="3:4" ht="16">
      <c r="C966" s="975"/>
      <c r="D966" s="975"/>
    </row>
    <row r="967" spans="3:4" ht="16">
      <c r="C967" s="975"/>
      <c r="D967" s="975"/>
    </row>
    <row r="968" spans="3:4" ht="16">
      <c r="C968" s="975"/>
      <c r="D968" s="975"/>
    </row>
  </sheetData>
  <mergeCells count="13">
    <mergeCell ref="E3:F3"/>
    <mergeCell ref="H3:I3"/>
    <mergeCell ref="E5:F5"/>
    <mergeCell ref="H5:I5"/>
    <mergeCell ref="E8:F8"/>
    <mergeCell ref="H8:I8"/>
    <mergeCell ref="N32:O32"/>
    <mergeCell ref="C10:C11"/>
    <mergeCell ref="H10:I10"/>
    <mergeCell ref="L12:S15"/>
    <mergeCell ref="M16:S19"/>
    <mergeCell ref="M20:S25"/>
    <mergeCell ref="M26:S29"/>
  </mergeCells>
  <conditionalFormatting sqref="H13:H21">
    <cfRule type="iconSet" priority="1">
      <iconSet iconSet="3Flags" reverse="1">
        <cfvo type="percent" val="0"/>
        <cfvo type="num" val="1"/>
        <cfvo type="num" val="250000"/>
      </iconSet>
    </cfRule>
  </conditionalFormatting>
  <dataValidations count="1">
    <dataValidation type="list" allowBlank="1" showInputMessage="1" showErrorMessage="1" sqref="E5:F5" xr:uid="{8AE14B45-5BC1-493C-B861-085D4785F543}">
      <formula1>Years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E7501A-0B49-42AB-969D-229F660E7467}">
          <x14:formula1>
            <xm:f>'Budget Drivers'!$B$11:$B$25</xm:f>
          </x14:formula1>
          <xm:sqref>H5:I5</xm:sqref>
        </x14:dataValidation>
        <x14:dataValidation type="list" allowBlank="1" showInputMessage="1" showErrorMessage="1" xr:uid="{0287B17A-5379-4A87-8A80-5A8D910A728C}">
          <x14:formula1>
            <xm:f>'Budget Drivers'!$H$11:$H$21</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6DD7-A385-4A96-BF85-794C157A4090}">
  <sheetPr>
    <tabColor rgb="FF002060"/>
  </sheetPr>
  <dimension ref="A1:Z939"/>
  <sheetViews>
    <sheetView showGridLines="0" zoomScaleNormal="100" workbookViewId="0"/>
  </sheetViews>
  <sheetFormatPr baseColWidth="10" defaultColWidth="12.1640625" defaultRowHeight="15"/>
  <cols>
    <col min="1" max="1" width="2.5" style="821" customWidth="1"/>
    <col min="2" max="2" width="4.1640625" style="821" customWidth="1"/>
    <col min="3" max="3" width="22.5" style="822" customWidth="1"/>
    <col min="4" max="4" width="1.83203125" style="822" customWidth="1"/>
    <col min="5" max="6" width="11.6640625" style="821" customWidth="1"/>
    <col min="7" max="7" width="1.83203125" style="821" customWidth="1"/>
    <col min="8" max="8" width="10.1640625" style="821" customWidth="1"/>
    <col min="9" max="9" width="8" style="821" customWidth="1"/>
    <col min="10" max="10" width="3.33203125" style="821" customWidth="1"/>
    <col min="11" max="11" width="4.1640625" style="821" customWidth="1"/>
    <col min="12" max="12" width="10" style="821" customWidth="1"/>
    <col min="13" max="13" width="5.1640625" style="821" customWidth="1"/>
    <col min="14" max="18" width="12.1640625" style="821"/>
    <col min="19" max="19" width="3.1640625" style="821" customWidth="1"/>
    <col min="20" max="16384" width="12.1640625" style="821"/>
  </cols>
  <sheetData>
    <row r="1" spans="1:26" s="598" customFormat="1" ht="32" customHeight="1">
      <c r="A1" s="594"/>
      <c r="B1" s="595" t="s">
        <v>389</v>
      </c>
      <c r="C1" s="595"/>
      <c r="D1" s="596"/>
      <c r="E1" s="596"/>
      <c r="F1" s="596"/>
      <c r="G1" s="596"/>
      <c r="H1" s="596"/>
      <c r="I1" s="594"/>
      <c r="J1" s="594"/>
      <c r="K1" s="594"/>
      <c r="L1" s="594"/>
      <c r="M1" s="594"/>
      <c r="N1" s="594"/>
      <c r="O1" s="594"/>
      <c r="P1" s="594"/>
      <c r="Q1" s="594"/>
      <c r="R1" s="594"/>
      <c r="S1" s="594"/>
      <c r="T1" s="594"/>
      <c r="U1" s="594"/>
      <c r="V1" s="594"/>
      <c r="W1" s="594"/>
      <c r="X1" s="594"/>
      <c r="Y1" s="594"/>
      <c r="Z1" s="597"/>
    </row>
    <row r="2" spans="1:26" s="793" customFormat="1" ht="15" customHeight="1">
      <c r="A2" s="791"/>
      <c r="B2" s="791"/>
      <c r="C2" s="792"/>
      <c r="D2" s="792"/>
      <c r="E2" s="791"/>
      <c r="F2" s="791"/>
      <c r="G2" s="791"/>
      <c r="H2" s="791"/>
    </row>
    <row r="3" spans="1:26" s="793" customFormat="1" ht="15" customHeight="1">
      <c r="A3" s="791"/>
      <c r="B3" s="791"/>
      <c r="C3" s="792"/>
      <c r="D3" s="792"/>
      <c r="E3" s="791"/>
      <c r="F3" s="791"/>
      <c r="G3" s="791"/>
      <c r="H3" s="791"/>
    </row>
    <row r="4" spans="1:26" s="793" customFormat="1" ht="15.75" customHeight="1" thickBot="1">
      <c r="A4" s="791"/>
      <c r="B4" s="791"/>
      <c r="C4" s="792"/>
      <c r="D4" s="792"/>
      <c r="E4" s="794"/>
      <c r="F4" s="791"/>
      <c r="G4" s="795"/>
      <c r="H4" s="791"/>
    </row>
    <row r="5" spans="1:26" s="793" customFormat="1" ht="21" thickBot="1">
      <c r="A5" s="791"/>
      <c r="B5" s="796"/>
      <c r="C5" s="797" t="s">
        <v>269</v>
      </c>
      <c r="D5" s="798"/>
      <c r="E5" s="799"/>
      <c r="F5" s="800"/>
      <c r="G5" s="801"/>
      <c r="H5" s="800"/>
      <c r="I5" s="802"/>
      <c r="J5" s="802"/>
      <c r="K5" s="802"/>
      <c r="L5" s="802"/>
      <c r="M5" s="802"/>
      <c r="N5" s="802"/>
      <c r="O5" s="802"/>
      <c r="P5" s="802"/>
      <c r="Q5" s="802"/>
      <c r="R5" s="802"/>
      <c r="S5" s="803"/>
    </row>
    <row r="6" spans="1:26" s="793" customFormat="1" ht="16" thickTop="1">
      <c r="A6" s="791"/>
      <c r="B6" s="804"/>
      <c r="C6" s="805"/>
      <c r="D6" s="805"/>
      <c r="E6" s="806"/>
      <c r="F6" s="807"/>
      <c r="G6" s="808"/>
      <c r="H6" s="807"/>
      <c r="I6" s="805"/>
      <c r="J6" s="805"/>
      <c r="K6" s="805"/>
      <c r="L6" s="805"/>
      <c r="M6" s="805"/>
      <c r="N6" s="805"/>
      <c r="O6" s="805"/>
      <c r="P6" s="805"/>
      <c r="Q6" s="805"/>
      <c r="R6" s="805"/>
      <c r="S6" s="809"/>
    </row>
    <row r="7" spans="1:26" s="793" customFormat="1">
      <c r="A7" s="791"/>
      <c r="B7" s="804"/>
      <c r="C7" s="810"/>
      <c r="D7" s="811"/>
      <c r="E7" s="806"/>
      <c r="F7" s="807"/>
      <c r="G7" s="808"/>
      <c r="H7" s="807"/>
      <c r="I7" s="805"/>
      <c r="J7" s="805"/>
      <c r="K7" s="805"/>
      <c r="L7" s="805"/>
      <c r="M7" s="805"/>
      <c r="N7" s="805"/>
      <c r="O7" s="805"/>
      <c r="P7" s="805"/>
      <c r="Q7" s="805"/>
      <c r="R7" s="805"/>
      <c r="S7" s="809"/>
    </row>
    <row r="8" spans="1:26" s="793" customFormat="1">
      <c r="A8" s="791"/>
      <c r="B8" s="804"/>
      <c r="C8" s="810"/>
      <c r="D8" s="811"/>
      <c r="E8" s="806"/>
      <c r="F8" s="807"/>
      <c r="G8" s="808"/>
      <c r="H8" s="807"/>
      <c r="I8" s="805"/>
      <c r="J8" s="805"/>
      <c r="K8" s="805"/>
      <c r="L8" s="805"/>
      <c r="M8" s="805"/>
      <c r="N8" s="805"/>
      <c r="O8" s="805"/>
      <c r="P8" s="805"/>
      <c r="Q8" s="805"/>
      <c r="R8" s="805"/>
      <c r="S8" s="809"/>
    </row>
    <row r="9" spans="1:26" s="793" customFormat="1">
      <c r="A9" s="791"/>
      <c r="B9" s="804"/>
      <c r="C9" s="810"/>
      <c r="D9" s="811"/>
      <c r="E9" s="806"/>
      <c r="F9" s="807"/>
      <c r="G9" s="808"/>
      <c r="H9" s="807"/>
      <c r="I9" s="805"/>
      <c r="J9" s="805"/>
      <c r="K9" s="805"/>
      <c r="L9" s="805"/>
      <c r="M9" s="805"/>
      <c r="N9" s="805"/>
      <c r="O9" s="805"/>
      <c r="P9" s="805"/>
      <c r="Q9" s="805"/>
      <c r="R9" s="805"/>
      <c r="S9" s="809"/>
    </row>
    <row r="10" spans="1:26" s="793" customFormat="1">
      <c r="A10" s="791"/>
      <c r="B10" s="804"/>
      <c r="C10" s="810"/>
      <c r="D10" s="811"/>
      <c r="E10" s="806"/>
      <c r="F10" s="807"/>
      <c r="G10" s="808"/>
      <c r="H10" s="807"/>
      <c r="I10" s="805"/>
      <c r="J10" s="805"/>
      <c r="K10" s="805"/>
      <c r="L10" s="805"/>
      <c r="M10" s="805"/>
      <c r="N10" s="805"/>
      <c r="O10" s="805"/>
      <c r="P10" s="805"/>
      <c r="Q10" s="805"/>
      <c r="R10" s="805"/>
      <c r="S10" s="809"/>
    </row>
    <row r="11" spans="1:26" s="793" customFormat="1">
      <c r="A11" s="791"/>
      <c r="B11" s="804"/>
      <c r="C11" s="810"/>
      <c r="D11" s="811"/>
      <c r="E11" s="806"/>
      <c r="F11" s="807"/>
      <c r="G11" s="808"/>
      <c r="H11" s="807"/>
      <c r="I11" s="805"/>
      <c r="J11" s="805"/>
      <c r="K11" s="805"/>
      <c r="L11" s="805"/>
      <c r="M11" s="805"/>
      <c r="N11" s="805"/>
      <c r="O11" s="805"/>
      <c r="P11" s="805"/>
      <c r="Q11" s="805"/>
      <c r="R11" s="805"/>
      <c r="S11" s="809"/>
    </row>
    <row r="12" spans="1:26" s="793" customFormat="1">
      <c r="A12" s="791"/>
      <c r="B12" s="804"/>
      <c r="C12" s="810"/>
      <c r="D12" s="811"/>
      <c r="E12" s="806"/>
      <c r="F12" s="807"/>
      <c r="G12" s="808"/>
      <c r="H12" s="807"/>
      <c r="I12" s="805"/>
      <c r="J12" s="805"/>
      <c r="K12" s="805"/>
      <c r="L12" s="805"/>
      <c r="M12" s="805"/>
      <c r="N12" s="805"/>
      <c r="O12" s="805"/>
      <c r="P12" s="805"/>
      <c r="Q12" s="805"/>
      <c r="R12" s="805"/>
      <c r="S12" s="809"/>
    </row>
    <row r="13" spans="1:26" s="793" customFormat="1">
      <c r="A13" s="791"/>
      <c r="B13" s="804"/>
      <c r="C13" s="810"/>
      <c r="D13" s="811"/>
      <c r="E13" s="806"/>
      <c r="F13" s="807"/>
      <c r="G13" s="808"/>
      <c r="H13" s="807"/>
      <c r="I13" s="805"/>
      <c r="J13" s="805"/>
      <c r="K13" s="805"/>
      <c r="L13" s="805"/>
      <c r="M13" s="805"/>
      <c r="N13" s="805"/>
      <c r="O13" s="805"/>
      <c r="P13" s="805"/>
      <c r="Q13" s="805"/>
      <c r="R13" s="805"/>
      <c r="S13" s="809"/>
    </row>
    <row r="14" spans="1:26" s="793" customFormat="1">
      <c r="A14" s="791"/>
      <c r="B14" s="804"/>
      <c r="C14" s="810"/>
      <c r="D14" s="811"/>
      <c r="E14" s="806"/>
      <c r="F14" s="807"/>
      <c r="G14" s="808"/>
      <c r="H14" s="807"/>
      <c r="I14" s="805"/>
      <c r="J14" s="805"/>
      <c r="K14" s="805"/>
      <c r="L14" s="805"/>
      <c r="M14" s="805"/>
      <c r="N14" s="805"/>
      <c r="O14" s="805"/>
      <c r="P14" s="805"/>
      <c r="Q14" s="805"/>
      <c r="R14" s="805"/>
      <c r="S14" s="809"/>
    </row>
    <row r="15" spans="1:26" s="793" customFormat="1">
      <c r="A15" s="791"/>
      <c r="B15" s="804"/>
      <c r="C15" s="805"/>
      <c r="D15" s="805"/>
      <c r="E15" s="807"/>
      <c r="F15" s="807"/>
      <c r="G15" s="808"/>
      <c r="H15" s="807"/>
      <c r="I15" s="805"/>
      <c r="J15" s="805"/>
      <c r="K15" s="805"/>
      <c r="L15" s="805"/>
      <c r="M15" s="805"/>
      <c r="N15" s="805"/>
      <c r="O15" s="805"/>
      <c r="P15" s="805"/>
      <c r="Q15" s="805"/>
      <c r="R15" s="805"/>
      <c r="S15" s="809"/>
    </row>
    <row r="16" spans="1:26" s="793" customFormat="1">
      <c r="A16" s="791"/>
      <c r="B16" s="804"/>
      <c r="C16" s="805"/>
      <c r="D16" s="805"/>
      <c r="E16" s="807"/>
      <c r="F16" s="807"/>
      <c r="G16" s="808"/>
      <c r="H16" s="807"/>
      <c r="I16" s="805"/>
      <c r="J16" s="805"/>
      <c r="K16" s="805"/>
      <c r="L16" s="805"/>
      <c r="M16" s="805"/>
      <c r="N16" s="805"/>
      <c r="O16" s="805"/>
      <c r="P16" s="805"/>
      <c r="Q16" s="805"/>
      <c r="R16" s="805"/>
      <c r="S16" s="809"/>
    </row>
    <row r="17" spans="1:19" s="793" customFormat="1">
      <c r="A17" s="791"/>
      <c r="B17" s="804"/>
      <c r="C17" s="805"/>
      <c r="D17" s="805"/>
      <c r="E17" s="807"/>
      <c r="F17" s="807"/>
      <c r="G17" s="807"/>
      <c r="H17" s="807"/>
      <c r="I17" s="805"/>
      <c r="J17" s="805"/>
      <c r="K17" s="805"/>
      <c r="L17" s="805"/>
      <c r="M17" s="805"/>
      <c r="N17" s="805"/>
      <c r="O17" s="805"/>
      <c r="P17" s="805"/>
      <c r="Q17" s="805"/>
      <c r="R17" s="805"/>
      <c r="S17" s="809"/>
    </row>
    <row r="18" spans="1:19" s="793" customFormat="1">
      <c r="A18" s="791"/>
      <c r="B18" s="804"/>
      <c r="C18" s="805"/>
      <c r="D18" s="805"/>
      <c r="E18" s="807"/>
      <c r="F18" s="807"/>
      <c r="G18" s="807"/>
      <c r="H18" s="807"/>
      <c r="I18" s="805"/>
      <c r="J18" s="805"/>
      <c r="K18" s="805"/>
      <c r="L18" s="805"/>
      <c r="M18" s="805"/>
      <c r="N18" s="805"/>
      <c r="O18" s="805"/>
      <c r="P18" s="805"/>
      <c r="Q18" s="805"/>
      <c r="R18" s="805"/>
      <c r="S18" s="809"/>
    </row>
    <row r="19" spans="1:19" s="793" customFormat="1">
      <c r="A19" s="791"/>
      <c r="B19" s="804"/>
      <c r="C19" s="805"/>
      <c r="D19" s="805"/>
      <c r="E19" s="807"/>
      <c r="F19" s="807"/>
      <c r="G19" s="807"/>
      <c r="H19" s="807"/>
      <c r="I19" s="805"/>
      <c r="J19" s="805"/>
      <c r="K19" s="805"/>
      <c r="L19" s="805"/>
      <c r="M19" s="805"/>
      <c r="N19" s="805"/>
      <c r="O19" s="805"/>
      <c r="P19" s="805"/>
      <c r="Q19" s="805"/>
      <c r="R19" s="805"/>
      <c r="S19" s="809"/>
    </row>
    <row r="20" spans="1:19" s="793" customFormat="1">
      <c r="A20" s="791"/>
      <c r="B20" s="804"/>
      <c r="C20" s="805"/>
      <c r="D20" s="805"/>
      <c r="E20" s="807"/>
      <c r="F20" s="807"/>
      <c r="G20" s="807"/>
      <c r="H20" s="807"/>
      <c r="I20" s="805"/>
      <c r="J20" s="805"/>
      <c r="K20" s="805"/>
      <c r="L20" s="805"/>
      <c r="M20" s="805"/>
      <c r="N20" s="805"/>
      <c r="O20" s="805"/>
      <c r="P20" s="805"/>
      <c r="Q20" s="805"/>
      <c r="R20" s="805"/>
      <c r="S20" s="809"/>
    </row>
    <row r="21" spans="1:19" s="793" customFormat="1">
      <c r="A21" s="791"/>
      <c r="B21" s="804"/>
      <c r="C21" s="805"/>
      <c r="D21" s="805"/>
      <c r="E21" s="807"/>
      <c r="F21" s="807"/>
      <c r="G21" s="807"/>
      <c r="H21" s="807"/>
      <c r="I21" s="805"/>
      <c r="J21" s="805"/>
      <c r="K21" s="805"/>
      <c r="L21" s="805"/>
      <c r="M21" s="805"/>
      <c r="N21" s="805"/>
      <c r="O21" s="805"/>
      <c r="P21" s="805"/>
      <c r="Q21" s="805"/>
      <c r="R21" s="805"/>
      <c r="S21" s="809"/>
    </row>
    <row r="22" spans="1:19" s="793" customFormat="1" ht="21.5" customHeight="1" thickBot="1">
      <c r="A22" s="791"/>
      <c r="B22" s="812"/>
      <c r="C22" s="813"/>
      <c r="D22" s="813"/>
      <c r="E22" s="814"/>
      <c r="F22" s="814"/>
      <c r="G22" s="814"/>
      <c r="H22" s="814"/>
      <c r="I22" s="815"/>
      <c r="J22" s="815"/>
      <c r="K22" s="815"/>
      <c r="L22" s="815"/>
      <c r="M22" s="815"/>
      <c r="N22" s="815"/>
      <c r="O22" s="815"/>
      <c r="P22" s="815"/>
      <c r="Q22" s="815"/>
      <c r="R22" s="815"/>
      <c r="S22" s="816"/>
    </row>
    <row r="23" spans="1:19" s="793" customFormat="1">
      <c r="A23" s="791"/>
      <c r="B23" s="791"/>
      <c r="C23" s="792"/>
      <c r="D23" s="792"/>
      <c r="E23" s="791"/>
      <c r="F23" s="791"/>
      <c r="G23" s="791"/>
      <c r="H23" s="791"/>
    </row>
    <row r="24" spans="1:19" s="793" customFormat="1">
      <c r="A24" s="791"/>
      <c r="B24" s="791"/>
      <c r="C24" s="792"/>
      <c r="D24" s="792"/>
      <c r="E24" s="791"/>
      <c r="F24" s="791"/>
      <c r="G24" s="791"/>
      <c r="H24" s="791"/>
    </row>
    <row r="25" spans="1:19" s="793" customFormat="1">
      <c r="A25" s="791"/>
      <c r="B25" s="791"/>
      <c r="C25" s="792"/>
      <c r="D25" s="792"/>
      <c r="E25" s="792"/>
      <c r="F25" s="792"/>
      <c r="G25" s="792"/>
      <c r="H25" s="792"/>
      <c r="I25" s="792"/>
      <c r="J25" s="792"/>
      <c r="K25" s="792"/>
      <c r="L25" s="792"/>
    </row>
    <row r="26" spans="1:19" s="793" customFormat="1">
      <c r="A26" s="791"/>
      <c r="B26" s="791"/>
      <c r="C26" s="792"/>
      <c r="D26" s="792"/>
      <c r="E26" s="792"/>
      <c r="F26" s="792"/>
      <c r="G26" s="792"/>
      <c r="H26" s="792"/>
      <c r="I26" s="792"/>
      <c r="J26" s="792"/>
      <c r="K26" s="792"/>
      <c r="L26" s="792"/>
    </row>
    <row r="27" spans="1:19" s="793" customFormat="1">
      <c r="A27" s="791"/>
      <c r="B27" s="791"/>
      <c r="C27" s="792"/>
      <c r="D27" s="792"/>
      <c r="E27" s="792"/>
      <c r="F27" s="792"/>
      <c r="G27" s="792"/>
      <c r="H27" s="792"/>
      <c r="I27" s="792"/>
      <c r="J27" s="792"/>
      <c r="K27" s="792"/>
      <c r="L27" s="792"/>
    </row>
    <row r="28" spans="1:19" s="793" customFormat="1">
      <c r="A28" s="791"/>
      <c r="B28" s="791"/>
      <c r="C28" s="792"/>
      <c r="D28" s="792"/>
      <c r="E28" s="792"/>
      <c r="F28" s="792"/>
      <c r="G28" s="792"/>
      <c r="H28" s="792"/>
      <c r="I28" s="792"/>
      <c r="J28" s="792"/>
      <c r="K28" s="792"/>
      <c r="L28" s="792"/>
    </row>
    <row r="29" spans="1:19" s="793" customFormat="1">
      <c r="A29" s="791"/>
      <c r="B29" s="791"/>
      <c r="C29" s="792"/>
      <c r="D29" s="792"/>
      <c r="E29" s="792"/>
      <c r="F29" s="792"/>
      <c r="G29" s="792"/>
      <c r="H29" s="792"/>
      <c r="I29" s="792"/>
      <c r="J29" s="792"/>
      <c r="K29" s="792"/>
      <c r="L29" s="792"/>
    </row>
    <row r="30" spans="1:19" s="793" customFormat="1" ht="35.25" customHeight="1">
      <c r="A30" s="791"/>
      <c r="B30" s="791"/>
      <c r="C30" s="792"/>
      <c r="D30" s="792"/>
      <c r="E30" s="792"/>
      <c r="F30" s="792"/>
      <c r="G30" s="792"/>
      <c r="H30" s="792"/>
      <c r="I30" s="792"/>
      <c r="J30" s="792"/>
      <c r="K30" s="792"/>
      <c r="L30" s="792"/>
    </row>
    <row r="31" spans="1:19" s="793" customFormat="1">
      <c r="A31" s="791"/>
      <c r="B31" s="791"/>
      <c r="C31" s="792"/>
      <c r="D31" s="792"/>
      <c r="E31" s="792"/>
      <c r="F31" s="792"/>
      <c r="G31" s="792"/>
      <c r="H31" s="792"/>
      <c r="I31" s="792"/>
      <c r="J31" s="792"/>
      <c r="K31" s="792"/>
      <c r="L31" s="792"/>
    </row>
    <row r="32" spans="1:19" s="793" customFormat="1">
      <c r="A32" s="791"/>
      <c r="B32" s="791"/>
      <c r="C32" s="792"/>
      <c r="D32" s="792"/>
      <c r="E32" s="792"/>
      <c r="F32" s="792"/>
      <c r="G32" s="792"/>
      <c r="H32" s="792"/>
      <c r="I32" s="792"/>
      <c r="J32" s="792"/>
      <c r="K32" s="792"/>
      <c r="L32" s="792"/>
    </row>
    <row r="33" spans="1:12" s="793" customFormat="1">
      <c r="A33" s="791"/>
      <c r="B33" s="791"/>
      <c r="C33" s="792"/>
      <c r="D33" s="792"/>
      <c r="E33" s="792"/>
      <c r="F33" s="792"/>
      <c r="G33" s="792"/>
      <c r="H33" s="792"/>
      <c r="I33" s="792"/>
      <c r="J33" s="792"/>
      <c r="K33" s="792"/>
      <c r="L33" s="792"/>
    </row>
    <row r="34" spans="1:12" s="793" customFormat="1">
      <c r="A34" s="791"/>
      <c r="B34" s="791"/>
      <c r="C34" s="792"/>
      <c r="D34" s="792"/>
      <c r="E34" s="792"/>
      <c r="F34" s="792"/>
      <c r="G34" s="792"/>
      <c r="H34" s="792"/>
      <c r="I34" s="792"/>
      <c r="J34" s="792"/>
      <c r="K34" s="792"/>
      <c r="L34" s="792"/>
    </row>
    <row r="35" spans="1:12" s="793" customFormat="1">
      <c r="A35" s="791"/>
      <c r="B35" s="791"/>
      <c r="C35" s="792"/>
      <c r="D35" s="792"/>
      <c r="E35" s="792"/>
      <c r="F35" s="792"/>
      <c r="G35" s="792"/>
      <c r="H35" s="792"/>
      <c r="I35" s="792"/>
      <c r="J35" s="792"/>
      <c r="K35" s="792"/>
      <c r="L35" s="792"/>
    </row>
    <row r="36" spans="1:12" s="793" customFormat="1">
      <c r="A36" s="791"/>
      <c r="B36" s="791"/>
      <c r="C36" s="792"/>
      <c r="D36" s="792"/>
      <c r="E36" s="791"/>
      <c r="F36" s="791"/>
      <c r="G36" s="791"/>
      <c r="H36" s="791"/>
    </row>
    <row r="37" spans="1:12" s="793" customFormat="1">
      <c r="A37" s="791"/>
      <c r="B37" s="791"/>
      <c r="C37" s="817"/>
      <c r="D37" s="818"/>
      <c r="E37" s="791"/>
      <c r="F37" s="791"/>
      <c r="G37" s="791"/>
      <c r="H37" s="791"/>
    </row>
    <row r="38" spans="1:12" s="793" customFormat="1">
      <c r="A38" s="791"/>
      <c r="B38" s="791"/>
      <c r="C38" s="792"/>
      <c r="D38" s="818"/>
      <c r="E38" s="791"/>
      <c r="F38" s="791"/>
      <c r="G38" s="791"/>
      <c r="H38" s="791"/>
    </row>
    <row r="39" spans="1:12" s="793" customFormat="1">
      <c r="A39" s="791"/>
      <c r="B39" s="791"/>
      <c r="C39" s="792"/>
      <c r="D39" s="818"/>
      <c r="E39" s="791"/>
      <c r="F39" s="791"/>
      <c r="G39" s="791"/>
      <c r="H39" s="791"/>
    </row>
    <row r="40" spans="1:12" s="793" customFormat="1">
      <c r="A40" s="791"/>
      <c r="B40" s="791"/>
      <c r="C40" s="792"/>
      <c r="D40" s="818"/>
      <c r="E40" s="791"/>
      <c r="F40" s="791"/>
      <c r="G40" s="791"/>
      <c r="H40" s="791"/>
    </row>
    <row r="41" spans="1:12" s="793" customFormat="1">
      <c r="A41" s="791"/>
      <c r="B41" s="791"/>
      <c r="C41" s="792"/>
      <c r="D41" s="818"/>
      <c r="E41" s="791"/>
      <c r="F41" s="791"/>
      <c r="G41" s="791"/>
      <c r="H41" s="791"/>
    </row>
    <row r="42" spans="1:12" s="793" customFormat="1">
      <c r="A42" s="791"/>
      <c r="B42" s="791"/>
      <c r="C42" s="792"/>
      <c r="D42" s="818"/>
      <c r="E42" s="791"/>
      <c r="F42" s="791"/>
      <c r="G42" s="791"/>
      <c r="H42" s="791"/>
    </row>
    <row r="43" spans="1:12" s="793" customFormat="1">
      <c r="A43" s="791"/>
      <c r="B43" s="791"/>
      <c r="C43" s="792"/>
      <c r="D43" s="818"/>
      <c r="E43" s="791"/>
      <c r="F43" s="791"/>
      <c r="G43" s="791"/>
      <c r="H43" s="791"/>
    </row>
    <row r="44" spans="1:12" s="793" customFormat="1">
      <c r="A44" s="791"/>
      <c r="B44" s="791"/>
      <c r="C44" s="792"/>
      <c r="D44" s="792"/>
      <c r="E44" s="791"/>
      <c r="F44" s="791"/>
      <c r="G44" s="791"/>
      <c r="H44" s="791"/>
    </row>
    <row r="45" spans="1:12" s="793" customFormat="1">
      <c r="A45" s="791"/>
      <c r="B45" s="791"/>
      <c r="C45" s="792"/>
      <c r="D45" s="792"/>
      <c r="E45" s="791"/>
      <c r="F45" s="791"/>
      <c r="G45" s="791"/>
      <c r="H45" s="791"/>
    </row>
    <row r="46" spans="1:12" s="793" customFormat="1">
      <c r="A46" s="791"/>
      <c r="B46" s="791"/>
      <c r="C46" s="792"/>
      <c r="D46" s="792"/>
      <c r="E46" s="791"/>
      <c r="F46" s="791"/>
      <c r="G46" s="791"/>
      <c r="H46" s="791"/>
    </row>
    <row r="47" spans="1:12" s="793" customFormat="1">
      <c r="A47" s="791"/>
      <c r="B47" s="791"/>
      <c r="C47" s="792"/>
      <c r="D47" s="792"/>
      <c r="E47" s="791"/>
      <c r="F47" s="791"/>
      <c r="G47" s="791"/>
      <c r="H47" s="791"/>
    </row>
    <row r="48" spans="1:12" s="793" customFormat="1">
      <c r="A48" s="791"/>
      <c r="B48" s="791"/>
      <c r="C48" s="792"/>
      <c r="D48" s="792"/>
      <c r="E48" s="791"/>
      <c r="F48" s="791"/>
      <c r="G48" s="791"/>
      <c r="H48" s="791"/>
    </row>
    <row r="49" spans="1:8" s="793" customFormat="1">
      <c r="A49" s="791"/>
      <c r="B49" s="791"/>
      <c r="C49" s="792"/>
      <c r="D49" s="792"/>
      <c r="E49" s="791"/>
      <c r="F49" s="791"/>
      <c r="G49" s="791"/>
      <c r="H49" s="791"/>
    </row>
    <row r="50" spans="1:8" s="793" customFormat="1">
      <c r="A50" s="791"/>
      <c r="B50" s="791"/>
      <c r="C50" s="792"/>
      <c r="D50" s="792"/>
      <c r="E50" s="791"/>
      <c r="F50" s="791"/>
      <c r="G50" s="791"/>
      <c r="H50" s="791"/>
    </row>
    <row r="51" spans="1:8" s="793" customFormat="1">
      <c r="A51" s="791"/>
      <c r="B51" s="791"/>
      <c r="C51" s="792"/>
      <c r="D51" s="792"/>
      <c r="E51" s="791"/>
      <c r="F51" s="791"/>
      <c r="G51" s="791"/>
      <c r="H51" s="791"/>
    </row>
    <row r="52" spans="1:8" s="793" customFormat="1">
      <c r="A52" s="791"/>
      <c r="B52" s="791"/>
      <c r="C52" s="792"/>
      <c r="D52" s="792"/>
      <c r="E52" s="791"/>
      <c r="F52" s="791"/>
      <c r="G52" s="791"/>
      <c r="H52" s="791"/>
    </row>
    <row r="53" spans="1:8" s="793" customFormat="1">
      <c r="A53" s="791"/>
      <c r="B53" s="791"/>
      <c r="C53" s="792"/>
      <c r="D53" s="792"/>
      <c r="E53" s="791"/>
      <c r="F53" s="791"/>
      <c r="G53" s="791"/>
      <c r="H53" s="791"/>
    </row>
    <row r="54" spans="1:8" s="793" customFormat="1">
      <c r="A54" s="791"/>
      <c r="B54" s="791"/>
      <c r="C54" s="792"/>
      <c r="D54" s="792"/>
      <c r="E54" s="791"/>
      <c r="F54" s="791"/>
      <c r="G54" s="791"/>
      <c r="H54" s="791"/>
    </row>
    <row r="55" spans="1:8" s="793" customFormat="1">
      <c r="A55" s="791"/>
      <c r="B55" s="791"/>
      <c r="C55" s="792"/>
      <c r="D55" s="792"/>
      <c r="E55" s="791"/>
      <c r="F55" s="791"/>
      <c r="G55" s="791"/>
      <c r="H55" s="791"/>
    </row>
    <row r="56" spans="1:8" s="793" customFormat="1">
      <c r="A56" s="791"/>
      <c r="B56" s="791"/>
      <c r="C56" s="792"/>
      <c r="D56" s="792"/>
      <c r="E56" s="791"/>
      <c r="F56" s="791"/>
      <c r="G56" s="791"/>
      <c r="H56" s="791"/>
    </row>
    <row r="57" spans="1:8" s="793" customFormat="1">
      <c r="A57" s="791"/>
      <c r="B57" s="791"/>
      <c r="C57" s="792"/>
      <c r="D57" s="792"/>
      <c r="E57" s="791"/>
      <c r="F57" s="791"/>
      <c r="G57" s="791"/>
      <c r="H57" s="791"/>
    </row>
    <row r="58" spans="1:8" s="793" customFormat="1">
      <c r="A58" s="791"/>
      <c r="B58" s="791"/>
      <c r="C58" s="792"/>
      <c r="D58" s="792"/>
      <c r="E58" s="791"/>
      <c r="F58" s="791"/>
      <c r="G58" s="791"/>
      <c r="H58" s="791"/>
    </row>
    <row r="59" spans="1:8" s="793" customFormat="1">
      <c r="A59" s="791"/>
      <c r="B59" s="791"/>
      <c r="C59" s="792"/>
      <c r="D59" s="792"/>
      <c r="E59" s="791"/>
      <c r="F59" s="791"/>
      <c r="G59" s="791"/>
      <c r="H59" s="791"/>
    </row>
    <row r="60" spans="1:8" s="793" customFormat="1">
      <c r="A60" s="791"/>
      <c r="B60" s="791"/>
      <c r="C60" s="792"/>
      <c r="D60" s="792"/>
      <c r="E60" s="791"/>
      <c r="F60" s="791"/>
      <c r="G60" s="791"/>
      <c r="H60" s="791"/>
    </row>
    <row r="61" spans="1:8" s="793" customFormat="1">
      <c r="A61" s="791"/>
      <c r="B61" s="791"/>
      <c r="C61" s="792"/>
      <c r="D61" s="792"/>
      <c r="E61" s="791"/>
      <c r="F61" s="791"/>
      <c r="G61" s="791"/>
      <c r="H61" s="791"/>
    </row>
    <row r="62" spans="1:8" s="793" customFormat="1">
      <c r="A62" s="791"/>
      <c r="B62" s="791"/>
      <c r="C62" s="792"/>
      <c r="D62" s="792"/>
      <c r="E62" s="791"/>
      <c r="F62" s="791"/>
      <c r="G62" s="791"/>
      <c r="H62" s="791"/>
    </row>
    <row r="63" spans="1:8" s="793" customFormat="1">
      <c r="A63" s="791"/>
      <c r="B63" s="791"/>
      <c r="C63" s="792"/>
      <c r="D63" s="792"/>
      <c r="E63" s="791"/>
      <c r="F63" s="791"/>
      <c r="G63" s="791"/>
      <c r="H63" s="791"/>
    </row>
    <row r="64" spans="1:8" s="793" customFormat="1">
      <c r="A64" s="791"/>
      <c r="B64" s="791"/>
      <c r="C64" s="792"/>
      <c r="D64" s="792"/>
      <c r="E64" s="791"/>
      <c r="F64" s="791"/>
      <c r="G64" s="791"/>
      <c r="H64" s="791"/>
    </row>
    <row r="65" spans="1:8" s="793" customFormat="1">
      <c r="A65" s="791"/>
      <c r="B65" s="791"/>
      <c r="C65" s="792"/>
      <c r="D65" s="792"/>
      <c r="E65" s="791"/>
      <c r="F65" s="791"/>
      <c r="G65" s="791"/>
      <c r="H65" s="791"/>
    </row>
    <row r="66" spans="1:8" s="793" customFormat="1">
      <c r="A66" s="791"/>
      <c r="B66" s="791"/>
      <c r="C66" s="792"/>
      <c r="D66" s="792"/>
      <c r="E66" s="791"/>
      <c r="F66" s="791"/>
      <c r="G66" s="791"/>
      <c r="H66" s="791"/>
    </row>
    <row r="67" spans="1:8" s="793" customFormat="1">
      <c r="A67" s="791"/>
      <c r="B67" s="791"/>
      <c r="C67" s="792"/>
      <c r="D67" s="792"/>
      <c r="E67" s="791"/>
      <c r="F67" s="791"/>
      <c r="G67" s="791"/>
      <c r="H67" s="791"/>
    </row>
    <row r="68" spans="1:8" s="793" customFormat="1">
      <c r="A68" s="791"/>
      <c r="B68" s="791"/>
      <c r="C68" s="792"/>
      <c r="D68" s="792"/>
      <c r="E68" s="791"/>
      <c r="F68" s="791"/>
      <c r="G68" s="791"/>
      <c r="H68" s="791"/>
    </row>
    <row r="69" spans="1:8" s="793" customFormat="1">
      <c r="A69" s="791"/>
      <c r="B69" s="791"/>
      <c r="C69" s="792"/>
      <c r="D69" s="792"/>
      <c r="E69" s="791"/>
      <c r="F69" s="791"/>
      <c r="G69" s="791"/>
      <c r="H69" s="791"/>
    </row>
    <row r="70" spans="1:8" s="793" customFormat="1">
      <c r="A70" s="791"/>
      <c r="B70" s="791"/>
      <c r="C70" s="792"/>
      <c r="D70" s="792"/>
      <c r="E70" s="791"/>
      <c r="F70" s="791"/>
      <c r="G70" s="791"/>
      <c r="H70" s="791"/>
    </row>
    <row r="71" spans="1:8" s="793" customFormat="1">
      <c r="A71" s="791"/>
      <c r="B71" s="791"/>
      <c r="C71" s="792"/>
      <c r="D71" s="792"/>
      <c r="E71" s="791"/>
      <c r="F71" s="791"/>
      <c r="G71" s="791"/>
      <c r="H71" s="791"/>
    </row>
    <row r="72" spans="1:8" s="793" customFormat="1">
      <c r="A72" s="791"/>
      <c r="B72" s="791"/>
      <c r="C72" s="792"/>
      <c r="D72" s="792"/>
      <c r="E72" s="791"/>
      <c r="F72" s="791"/>
      <c r="G72" s="791"/>
      <c r="H72" s="791"/>
    </row>
    <row r="73" spans="1:8" s="793" customFormat="1">
      <c r="A73" s="791"/>
      <c r="B73" s="791"/>
      <c r="C73" s="792"/>
      <c r="D73" s="792"/>
      <c r="E73" s="791"/>
      <c r="F73" s="791"/>
      <c r="G73" s="791"/>
      <c r="H73" s="791"/>
    </row>
    <row r="74" spans="1:8" s="793" customFormat="1">
      <c r="A74" s="791"/>
      <c r="B74" s="791"/>
      <c r="C74" s="792"/>
      <c r="D74" s="792"/>
      <c r="E74" s="791"/>
      <c r="F74" s="791"/>
      <c r="G74" s="791"/>
      <c r="H74" s="791"/>
    </row>
    <row r="75" spans="1:8" s="793" customFormat="1">
      <c r="A75" s="791"/>
      <c r="B75" s="791"/>
      <c r="C75" s="792"/>
      <c r="D75" s="792"/>
      <c r="E75" s="791"/>
      <c r="F75" s="791"/>
      <c r="G75" s="791"/>
      <c r="H75" s="791"/>
    </row>
    <row r="76" spans="1:8" s="793" customFormat="1">
      <c r="A76" s="791"/>
      <c r="B76" s="791"/>
      <c r="C76" s="792"/>
      <c r="D76" s="792"/>
      <c r="E76" s="791"/>
      <c r="F76" s="791"/>
      <c r="G76" s="791"/>
      <c r="H76" s="791"/>
    </row>
    <row r="77" spans="1:8" s="793" customFormat="1">
      <c r="A77" s="791"/>
      <c r="B77" s="791"/>
      <c r="C77" s="792"/>
      <c r="D77" s="792"/>
      <c r="E77" s="791"/>
      <c r="F77" s="791"/>
      <c r="G77" s="791"/>
      <c r="H77" s="791"/>
    </row>
    <row r="78" spans="1:8" s="793" customFormat="1">
      <c r="A78" s="791"/>
      <c r="B78" s="791"/>
      <c r="C78" s="792"/>
      <c r="D78" s="792"/>
      <c r="E78" s="791"/>
      <c r="F78" s="791"/>
      <c r="G78" s="791"/>
      <c r="H78" s="791"/>
    </row>
    <row r="79" spans="1:8" s="793" customFormat="1">
      <c r="A79" s="791"/>
      <c r="B79" s="791"/>
      <c r="C79" s="792"/>
      <c r="D79" s="792"/>
      <c r="E79" s="791"/>
      <c r="F79" s="791"/>
      <c r="G79" s="791"/>
      <c r="H79" s="791"/>
    </row>
    <row r="80" spans="1:8" s="793" customFormat="1">
      <c r="A80" s="791"/>
      <c r="B80" s="791"/>
      <c r="C80" s="792"/>
      <c r="D80" s="792"/>
      <c r="E80" s="791"/>
      <c r="F80" s="791"/>
      <c r="G80" s="791"/>
      <c r="H80" s="791"/>
    </row>
    <row r="81" spans="1:8" s="793" customFormat="1">
      <c r="A81" s="791"/>
      <c r="B81" s="791"/>
      <c r="C81" s="792"/>
      <c r="D81" s="792"/>
      <c r="E81" s="791"/>
      <c r="F81" s="791"/>
      <c r="G81" s="791"/>
      <c r="H81" s="791"/>
    </row>
    <row r="82" spans="1:8" s="793" customFormat="1">
      <c r="A82" s="791"/>
      <c r="B82" s="791"/>
      <c r="C82" s="792"/>
      <c r="D82" s="792"/>
      <c r="E82" s="791"/>
      <c r="F82" s="791"/>
      <c r="G82" s="791"/>
      <c r="H82" s="791"/>
    </row>
    <row r="83" spans="1:8" s="793" customFormat="1">
      <c r="A83" s="791"/>
      <c r="B83" s="791"/>
      <c r="C83" s="792"/>
      <c r="D83" s="792"/>
      <c r="E83" s="791"/>
      <c r="F83" s="791"/>
      <c r="G83" s="791"/>
      <c r="H83" s="791"/>
    </row>
    <row r="84" spans="1:8" s="793" customFormat="1">
      <c r="A84" s="791"/>
      <c r="B84" s="791"/>
      <c r="C84" s="792"/>
      <c r="D84" s="792"/>
      <c r="E84" s="791"/>
      <c r="F84" s="791"/>
      <c r="G84" s="791"/>
      <c r="H84" s="791"/>
    </row>
    <row r="85" spans="1:8" s="793" customFormat="1">
      <c r="A85" s="791"/>
      <c r="B85" s="791"/>
      <c r="C85" s="792"/>
      <c r="D85" s="792"/>
      <c r="E85" s="791"/>
      <c r="F85" s="791"/>
      <c r="G85" s="791"/>
      <c r="H85" s="791"/>
    </row>
    <row r="86" spans="1:8" s="793" customFormat="1">
      <c r="A86" s="791"/>
      <c r="B86" s="791"/>
      <c r="C86" s="792"/>
      <c r="D86" s="792"/>
      <c r="E86" s="791"/>
      <c r="F86" s="791"/>
      <c r="G86" s="791"/>
      <c r="H86" s="791"/>
    </row>
    <row r="87" spans="1:8" s="793" customFormat="1">
      <c r="A87" s="791"/>
      <c r="B87" s="791"/>
      <c r="C87" s="792"/>
      <c r="D87" s="792"/>
      <c r="E87" s="791"/>
      <c r="F87" s="791"/>
      <c r="G87" s="791"/>
      <c r="H87" s="791"/>
    </row>
    <row r="88" spans="1:8" s="793" customFormat="1">
      <c r="A88" s="791"/>
      <c r="B88" s="791"/>
      <c r="C88" s="792"/>
      <c r="D88" s="792"/>
      <c r="E88" s="791"/>
      <c r="F88" s="791"/>
      <c r="G88" s="791"/>
      <c r="H88" s="791"/>
    </row>
    <row r="89" spans="1:8" s="793" customFormat="1">
      <c r="A89" s="791"/>
      <c r="B89" s="791"/>
      <c r="C89" s="792"/>
      <c r="D89" s="792"/>
      <c r="E89" s="791"/>
      <c r="F89" s="791"/>
      <c r="G89" s="791"/>
      <c r="H89" s="791"/>
    </row>
    <row r="90" spans="1:8" s="793" customFormat="1">
      <c r="A90" s="791"/>
      <c r="B90" s="791"/>
      <c r="C90" s="792"/>
      <c r="D90" s="792"/>
      <c r="E90" s="791"/>
      <c r="F90" s="791"/>
      <c r="G90" s="791"/>
      <c r="H90" s="791"/>
    </row>
    <row r="91" spans="1:8" s="793" customFormat="1">
      <c r="A91" s="791"/>
      <c r="B91" s="791"/>
      <c r="C91" s="792"/>
      <c r="D91" s="792"/>
      <c r="E91" s="791"/>
      <c r="F91" s="791"/>
      <c r="G91" s="791"/>
      <c r="H91" s="791"/>
    </row>
    <row r="92" spans="1:8" s="793" customFormat="1">
      <c r="A92" s="791"/>
      <c r="B92" s="791"/>
      <c r="C92" s="792"/>
      <c r="D92" s="792"/>
      <c r="E92" s="791"/>
      <c r="F92" s="791"/>
      <c r="G92" s="791"/>
      <c r="H92" s="791"/>
    </row>
    <row r="93" spans="1:8" s="793" customFormat="1">
      <c r="A93" s="791"/>
      <c r="B93" s="791"/>
      <c r="C93" s="792"/>
      <c r="D93" s="792"/>
      <c r="E93" s="791"/>
      <c r="F93" s="791"/>
      <c r="G93" s="791"/>
      <c r="H93" s="791"/>
    </row>
    <row r="94" spans="1:8" s="793" customFormat="1">
      <c r="A94" s="791"/>
      <c r="B94" s="791"/>
      <c r="C94" s="792"/>
      <c r="D94" s="792"/>
      <c r="E94" s="791"/>
      <c r="F94" s="791"/>
      <c r="G94" s="791"/>
      <c r="H94" s="791"/>
    </row>
    <row r="95" spans="1:8" s="793" customFormat="1">
      <c r="A95" s="791"/>
      <c r="B95" s="791"/>
      <c r="C95" s="792"/>
      <c r="D95" s="792"/>
      <c r="E95" s="791"/>
      <c r="F95" s="791"/>
      <c r="G95" s="791"/>
      <c r="H95" s="791"/>
    </row>
    <row r="96" spans="1:8" s="793" customFormat="1" ht="16">
      <c r="C96" s="819"/>
      <c r="D96" s="819"/>
    </row>
    <row r="97" spans="3:4" s="793" customFormat="1" ht="16">
      <c r="C97" s="819"/>
      <c r="D97" s="819"/>
    </row>
    <row r="98" spans="3:4" s="793" customFormat="1" ht="16">
      <c r="C98" s="819"/>
      <c r="D98" s="819"/>
    </row>
    <row r="99" spans="3:4" s="793" customFormat="1" ht="16">
      <c r="C99" s="819"/>
      <c r="D99" s="819"/>
    </row>
    <row r="100" spans="3:4" s="793" customFormat="1" ht="16">
      <c r="C100" s="819"/>
      <c r="D100" s="819"/>
    </row>
    <row r="101" spans="3:4" s="793" customFormat="1" ht="16">
      <c r="C101" s="819"/>
      <c r="D101" s="819"/>
    </row>
    <row r="102" spans="3:4" s="793" customFormat="1" ht="16">
      <c r="C102" s="819"/>
      <c r="D102" s="819"/>
    </row>
    <row r="103" spans="3:4" s="793" customFormat="1" ht="16">
      <c r="C103" s="819"/>
      <c r="D103" s="819"/>
    </row>
    <row r="104" spans="3:4" s="793" customFormat="1" ht="16">
      <c r="C104" s="819"/>
      <c r="D104" s="819"/>
    </row>
    <row r="105" spans="3:4" s="793" customFormat="1" ht="16">
      <c r="C105" s="819"/>
      <c r="D105" s="819"/>
    </row>
    <row r="106" spans="3:4" s="793" customFormat="1" ht="16">
      <c r="C106" s="819"/>
      <c r="D106" s="819"/>
    </row>
    <row r="107" spans="3:4" s="793" customFormat="1" ht="16">
      <c r="C107" s="819"/>
      <c r="D107" s="819"/>
    </row>
    <row r="108" spans="3:4" s="793" customFormat="1" ht="16">
      <c r="C108" s="819"/>
      <c r="D108" s="819"/>
    </row>
    <row r="109" spans="3:4" s="793" customFormat="1" ht="16">
      <c r="C109" s="819"/>
      <c r="D109" s="819"/>
    </row>
    <row r="110" spans="3:4" s="793" customFormat="1" ht="16">
      <c r="C110" s="819"/>
      <c r="D110" s="819"/>
    </row>
    <row r="111" spans="3:4" s="793" customFormat="1" ht="16">
      <c r="C111" s="819"/>
      <c r="D111" s="819"/>
    </row>
    <row r="112" spans="3:4" s="793" customFormat="1" ht="16">
      <c r="C112" s="819"/>
      <c r="D112" s="819"/>
    </row>
    <row r="113" spans="3:4" s="793" customFormat="1" ht="16">
      <c r="C113" s="819"/>
      <c r="D113" s="819"/>
    </row>
    <row r="114" spans="3:4" s="793" customFormat="1" ht="16">
      <c r="C114" s="819"/>
      <c r="D114" s="819"/>
    </row>
    <row r="115" spans="3:4" s="793" customFormat="1" ht="16">
      <c r="C115" s="819"/>
      <c r="D115" s="819"/>
    </row>
    <row r="116" spans="3:4" s="793" customFormat="1" ht="16">
      <c r="C116" s="819"/>
      <c r="D116" s="819"/>
    </row>
    <row r="117" spans="3:4" s="793" customFormat="1" ht="16">
      <c r="C117" s="819"/>
      <c r="D117" s="819"/>
    </row>
    <row r="118" spans="3:4" s="793" customFormat="1" ht="16">
      <c r="C118" s="819"/>
      <c r="D118" s="819"/>
    </row>
    <row r="119" spans="3:4" s="793" customFormat="1" ht="16">
      <c r="C119" s="819"/>
      <c r="D119" s="819"/>
    </row>
    <row r="120" spans="3:4" s="793" customFormat="1" ht="16">
      <c r="C120" s="819"/>
      <c r="D120" s="819"/>
    </row>
    <row r="121" spans="3:4" s="793" customFormat="1" ht="16">
      <c r="C121" s="819"/>
      <c r="D121" s="819"/>
    </row>
    <row r="122" spans="3:4" s="793" customFormat="1" ht="16">
      <c r="C122" s="819"/>
      <c r="D122" s="819"/>
    </row>
    <row r="123" spans="3:4" s="793" customFormat="1" ht="16">
      <c r="C123" s="819"/>
      <c r="D123" s="819"/>
    </row>
    <row r="124" spans="3:4" s="793" customFormat="1" ht="16">
      <c r="C124" s="819"/>
      <c r="D124" s="819"/>
    </row>
    <row r="125" spans="3:4" s="793" customFormat="1" ht="16">
      <c r="C125" s="819"/>
      <c r="D125" s="819"/>
    </row>
    <row r="126" spans="3:4" s="793" customFormat="1" ht="16">
      <c r="C126" s="819"/>
      <c r="D126" s="819"/>
    </row>
    <row r="127" spans="3:4" s="793" customFormat="1" ht="16">
      <c r="C127" s="819"/>
      <c r="D127" s="819"/>
    </row>
    <row r="128" spans="3:4" s="793" customFormat="1" ht="16">
      <c r="C128" s="819"/>
      <c r="D128" s="819"/>
    </row>
    <row r="129" spans="3:4" s="793" customFormat="1" ht="16">
      <c r="C129" s="819"/>
      <c r="D129" s="819"/>
    </row>
    <row r="130" spans="3:4" s="793" customFormat="1" ht="16">
      <c r="C130" s="819"/>
      <c r="D130" s="819"/>
    </row>
    <row r="131" spans="3:4" s="793" customFormat="1" ht="16">
      <c r="C131" s="819"/>
      <c r="D131" s="819"/>
    </row>
    <row r="132" spans="3:4" s="793" customFormat="1" ht="16">
      <c r="C132" s="819"/>
      <c r="D132" s="819"/>
    </row>
    <row r="133" spans="3:4" s="793" customFormat="1" ht="16">
      <c r="C133" s="819"/>
      <c r="D133" s="819"/>
    </row>
    <row r="134" spans="3:4" s="793" customFormat="1" ht="16">
      <c r="C134" s="819"/>
      <c r="D134" s="819"/>
    </row>
    <row r="135" spans="3:4" s="793" customFormat="1" ht="16">
      <c r="C135" s="819"/>
      <c r="D135" s="819"/>
    </row>
    <row r="136" spans="3:4" s="793" customFormat="1" ht="16">
      <c r="C136" s="819"/>
      <c r="D136" s="819"/>
    </row>
    <row r="137" spans="3:4" s="793" customFormat="1" ht="16">
      <c r="C137" s="819"/>
      <c r="D137" s="819"/>
    </row>
    <row r="138" spans="3:4" s="793" customFormat="1" ht="16">
      <c r="C138" s="819"/>
      <c r="D138" s="819"/>
    </row>
    <row r="139" spans="3:4" s="793" customFormat="1" ht="16">
      <c r="C139" s="819"/>
      <c r="D139" s="819"/>
    </row>
    <row r="140" spans="3:4" s="793" customFormat="1" ht="16">
      <c r="C140" s="819"/>
      <c r="D140" s="819"/>
    </row>
    <row r="141" spans="3:4" s="793" customFormat="1" ht="16">
      <c r="C141" s="819"/>
      <c r="D141" s="819"/>
    </row>
    <row r="142" spans="3:4" s="793" customFormat="1" ht="16">
      <c r="C142" s="819"/>
      <c r="D142" s="819"/>
    </row>
    <row r="143" spans="3:4" s="793" customFormat="1" ht="16">
      <c r="C143" s="819"/>
      <c r="D143" s="819"/>
    </row>
    <row r="144" spans="3:4" s="793" customFormat="1" ht="16">
      <c r="C144" s="819"/>
      <c r="D144" s="819"/>
    </row>
    <row r="145" spans="3:4" s="793" customFormat="1" ht="16">
      <c r="C145" s="819"/>
      <c r="D145" s="819"/>
    </row>
    <row r="146" spans="3:4" s="793" customFormat="1" ht="16">
      <c r="C146" s="819"/>
      <c r="D146" s="819"/>
    </row>
    <row r="147" spans="3:4" s="793" customFormat="1" ht="16">
      <c r="C147" s="819"/>
      <c r="D147" s="819"/>
    </row>
    <row r="148" spans="3:4" s="793" customFormat="1" ht="16">
      <c r="C148" s="819"/>
      <c r="D148" s="819"/>
    </row>
    <row r="149" spans="3:4" s="793" customFormat="1" ht="16">
      <c r="C149" s="819"/>
      <c r="D149" s="819"/>
    </row>
    <row r="150" spans="3:4" s="793" customFormat="1" ht="16">
      <c r="C150" s="819"/>
      <c r="D150" s="819"/>
    </row>
    <row r="151" spans="3:4" s="793" customFormat="1" ht="16">
      <c r="C151" s="819"/>
      <c r="D151" s="819"/>
    </row>
    <row r="152" spans="3:4" s="793" customFormat="1" ht="16">
      <c r="C152" s="819"/>
      <c r="D152" s="819"/>
    </row>
    <row r="153" spans="3:4" s="793" customFormat="1" ht="16">
      <c r="C153" s="819"/>
      <c r="D153" s="819"/>
    </row>
    <row r="154" spans="3:4" s="793" customFormat="1" ht="16">
      <c r="C154" s="819"/>
      <c r="D154" s="819"/>
    </row>
    <row r="155" spans="3:4" s="793" customFormat="1" ht="16">
      <c r="C155" s="819"/>
      <c r="D155" s="819"/>
    </row>
    <row r="156" spans="3:4" s="793" customFormat="1" ht="16">
      <c r="C156" s="819"/>
      <c r="D156" s="819"/>
    </row>
    <row r="157" spans="3:4" s="793" customFormat="1" ht="16">
      <c r="C157" s="819"/>
      <c r="D157" s="819"/>
    </row>
    <row r="158" spans="3:4" s="793" customFormat="1" ht="16">
      <c r="C158" s="819"/>
      <c r="D158" s="819"/>
    </row>
    <row r="159" spans="3:4" s="793" customFormat="1" ht="16">
      <c r="C159" s="819"/>
      <c r="D159" s="819"/>
    </row>
    <row r="160" spans="3:4" s="793" customFormat="1" ht="16">
      <c r="C160" s="819"/>
      <c r="D160" s="819"/>
    </row>
    <row r="161" spans="3:4" s="793" customFormat="1" ht="16">
      <c r="C161" s="819"/>
      <c r="D161" s="819"/>
    </row>
    <row r="162" spans="3:4" s="793" customFormat="1" ht="16">
      <c r="C162" s="819"/>
      <c r="D162" s="819"/>
    </row>
    <row r="163" spans="3:4" s="793" customFormat="1" ht="16">
      <c r="C163" s="819"/>
      <c r="D163" s="819"/>
    </row>
    <row r="164" spans="3:4" s="793" customFormat="1" ht="16">
      <c r="C164" s="819"/>
      <c r="D164" s="819"/>
    </row>
    <row r="165" spans="3:4" s="793" customFormat="1" ht="16">
      <c r="C165" s="819"/>
      <c r="D165" s="819"/>
    </row>
    <row r="166" spans="3:4" s="793" customFormat="1" ht="16">
      <c r="C166" s="819"/>
      <c r="D166" s="819"/>
    </row>
    <row r="167" spans="3:4" s="793" customFormat="1" ht="16">
      <c r="C167" s="819"/>
      <c r="D167" s="819"/>
    </row>
    <row r="168" spans="3:4" s="793" customFormat="1" ht="16">
      <c r="C168" s="819"/>
      <c r="D168" s="819"/>
    </row>
    <row r="169" spans="3:4" s="793" customFormat="1" ht="16">
      <c r="C169" s="819"/>
      <c r="D169" s="819"/>
    </row>
    <row r="170" spans="3:4" s="793" customFormat="1" ht="16">
      <c r="C170" s="819"/>
      <c r="D170" s="819"/>
    </row>
    <row r="171" spans="3:4" s="793" customFormat="1" ht="16">
      <c r="C171" s="819"/>
      <c r="D171" s="819"/>
    </row>
    <row r="172" spans="3:4" s="793" customFormat="1" ht="16">
      <c r="C172" s="819"/>
      <c r="D172" s="819"/>
    </row>
    <row r="173" spans="3:4" s="793" customFormat="1" ht="16">
      <c r="C173" s="819"/>
      <c r="D173" s="819"/>
    </row>
    <row r="174" spans="3:4" s="793" customFormat="1" ht="16">
      <c r="C174" s="819"/>
      <c r="D174" s="819"/>
    </row>
    <row r="175" spans="3:4" s="793" customFormat="1" ht="16">
      <c r="C175" s="819"/>
      <c r="D175" s="819"/>
    </row>
    <row r="176" spans="3:4" s="793" customFormat="1" ht="16">
      <c r="C176" s="819"/>
      <c r="D176" s="819"/>
    </row>
    <row r="177" spans="3:4" s="793" customFormat="1" ht="16">
      <c r="C177" s="819"/>
      <c r="D177" s="819"/>
    </row>
    <row r="178" spans="3:4" s="793" customFormat="1" ht="16">
      <c r="C178" s="819"/>
      <c r="D178" s="819"/>
    </row>
    <row r="179" spans="3:4" s="793" customFormat="1" ht="16">
      <c r="C179" s="819"/>
      <c r="D179" s="819"/>
    </row>
    <row r="180" spans="3:4" s="793" customFormat="1" ht="16">
      <c r="C180" s="819"/>
      <c r="D180" s="819"/>
    </row>
    <row r="181" spans="3:4" s="793" customFormat="1" ht="16">
      <c r="C181" s="819"/>
      <c r="D181" s="819"/>
    </row>
    <row r="182" spans="3:4" s="793" customFormat="1" ht="16">
      <c r="C182" s="819"/>
      <c r="D182" s="819"/>
    </row>
    <row r="183" spans="3:4" s="793" customFormat="1" ht="16">
      <c r="C183" s="819"/>
      <c r="D183" s="819"/>
    </row>
    <row r="184" spans="3:4" s="793" customFormat="1" ht="16">
      <c r="C184" s="819"/>
      <c r="D184" s="819"/>
    </row>
    <row r="185" spans="3:4" s="793" customFormat="1" ht="16">
      <c r="C185" s="819"/>
      <c r="D185" s="819"/>
    </row>
    <row r="186" spans="3:4" s="793" customFormat="1" ht="16">
      <c r="C186" s="819"/>
      <c r="D186" s="819"/>
    </row>
    <row r="187" spans="3:4" s="793" customFormat="1" ht="16">
      <c r="C187" s="819"/>
      <c r="D187" s="819"/>
    </row>
    <row r="188" spans="3:4" s="793" customFormat="1" ht="16">
      <c r="C188" s="819"/>
      <c r="D188" s="819"/>
    </row>
    <row r="189" spans="3:4" s="793" customFormat="1" ht="16">
      <c r="C189" s="819"/>
      <c r="D189" s="819"/>
    </row>
    <row r="190" spans="3:4" s="793" customFormat="1" ht="16">
      <c r="C190" s="819"/>
      <c r="D190" s="819"/>
    </row>
    <row r="191" spans="3:4" s="793" customFormat="1" ht="16">
      <c r="C191" s="819"/>
      <c r="D191" s="819"/>
    </row>
    <row r="192" spans="3:4" s="793" customFormat="1" ht="16">
      <c r="C192" s="819"/>
      <c r="D192" s="819"/>
    </row>
    <row r="193" spans="3:4" s="793" customFormat="1" ht="16">
      <c r="C193" s="819"/>
      <c r="D193" s="819"/>
    </row>
    <row r="194" spans="3:4" s="793" customFormat="1" ht="16">
      <c r="C194" s="819"/>
      <c r="D194" s="819"/>
    </row>
    <row r="195" spans="3:4" s="793" customFormat="1" ht="16">
      <c r="C195" s="819"/>
      <c r="D195" s="819"/>
    </row>
    <row r="196" spans="3:4" s="793" customFormat="1" ht="16">
      <c r="C196" s="819"/>
      <c r="D196" s="819"/>
    </row>
    <row r="197" spans="3:4" s="793" customFormat="1" ht="16">
      <c r="C197" s="819"/>
      <c r="D197" s="819"/>
    </row>
    <row r="198" spans="3:4" s="793" customFormat="1" ht="16">
      <c r="C198" s="819"/>
      <c r="D198" s="819"/>
    </row>
    <row r="199" spans="3:4" s="793" customFormat="1" ht="16">
      <c r="C199" s="819"/>
      <c r="D199" s="819"/>
    </row>
    <row r="200" spans="3:4" s="793" customFormat="1" ht="16">
      <c r="C200" s="819"/>
      <c r="D200" s="819"/>
    </row>
    <row r="201" spans="3:4" s="793" customFormat="1" ht="16">
      <c r="C201" s="819"/>
      <c r="D201" s="819"/>
    </row>
    <row r="202" spans="3:4" s="793" customFormat="1" ht="16">
      <c r="C202" s="819"/>
      <c r="D202" s="819"/>
    </row>
    <row r="203" spans="3:4" s="793" customFormat="1" ht="16">
      <c r="C203" s="819"/>
      <c r="D203" s="819"/>
    </row>
    <row r="204" spans="3:4" s="793" customFormat="1" ht="16">
      <c r="C204" s="819"/>
      <c r="D204" s="819"/>
    </row>
    <row r="205" spans="3:4" s="793" customFormat="1" ht="16">
      <c r="C205" s="819"/>
      <c r="D205" s="819"/>
    </row>
    <row r="206" spans="3:4" s="793" customFormat="1" ht="16">
      <c r="C206" s="819"/>
      <c r="D206" s="819"/>
    </row>
    <row r="207" spans="3:4" s="793" customFormat="1" ht="16">
      <c r="C207" s="819"/>
      <c r="D207" s="819"/>
    </row>
    <row r="208" spans="3:4" s="793" customFormat="1" ht="16">
      <c r="C208" s="819"/>
      <c r="D208" s="819"/>
    </row>
    <row r="209" spans="3:4" s="793" customFormat="1" ht="16">
      <c r="C209" s="819"/>
      <c r="D209" s="819"/>
    </row>
    <row r="210" spans="3:4" s="793" customFormat="1" ht="16">
      <c r="C210" s="819"/>
      <c r="D210" s="819"/>
    </row>
    <row r="211" spans="3:4" s="793" customFormat="1" ht="16">
      <c r="C211" s="819"/>
      <c r="D211" s="819"/>
    </row>
    <row r="212" spans="3:4" s="793" customFormat="1" ht="16">
      <c r="C212" s="819"/>
      <c r="D212" s="819"/>
    </row>
    <row r="213" spans="3:4" s="793" customFormat="1" ht="16">
      <c r="C213" s="819"/>
      <c r="D213" s="819"/>
    </row>
    <row r="214" spans="3:4" s="793" customFormat="1" ht="16">
      <c r="C214" s="819"/>
      <c r="D214" s="819"/>
    </row>
    <row r="215" spans="3:4" s="793" customFormat="1" ht="16">
      <c r="C215" s="819"/>
      <c r="D215" s="819"/>
    </row>
    <row r="216" spans="3:4" s="793" customFormat="1" ht="16">
      <c r="C216" s="819"/>
      <c r="D216" s="819"/>
    </row>
    <row r="217" spans="3:4" s="793" customFormat="1" ht="16">
      <c r="C217" s="819"/>
      <c r="D217" s="819"/>
    </row>
    <row r="218" spans="3:4" s="793" customFormat="1" ht="16">
      <c r="C218" s="819"/>
      <c r="D218" s="819"/>
    </row>
    <row r="219" spans="3:4" s="793" customFormat="1" ht="16">
      <c r="C219" s="819"/>
      <c r="D219" s="819"/>
    </row>
    <row r="220" spans="3:4" s="793" customFormat="1" ht="16">
      <c r="C220" s="819"/>
      <c r="D220" s="819"/>
    </row>
    <row r="221" spans="3:4" s="793" customFormat="1" ht="16">
      <c r="C221" s="819"/>
      <c r="D221" s="819"/>
    </row>
    <row r="222" spans="3:4" s="793" customFormat="1" ht="16">
      <c r="C222" s="819"/>
      <c r="D222" s="819"/>
    </row>
    <row r="223" spans="3:4" s="793" customFormat="1" ht="16">
      <c r="C223" s="819"/>
      <c r="D223" s="819"/>
    </row>
    <row r="224" spans="3:4" s="793" customFormat="1" ht="16">
      <c r="C224" s="819"/>
      <c r="D224" s="819"/>
    </row>
    <row r="225" spans="3:4" s="793" customFormat="1" ht="16">
      <c r="C225" s="819"/>
      <c r="D225" s="819"/>
    </row>
    <row r="226" spans="3:4" s="793" customFormat="1" ht="16">
      <c r="C226" s="819"/>
      <c r="D226" s="819"/>
    </row>
    <row r="227" spans="3:4" s="793" customFormat="1" ht="16">
      <c r="C227" s="819"/>
      <c r="D227" s="819"/>
    </row>
    <row r="228" spans="3:4" s="793" customFormat="1" ht="16">
      <c r="C228" s="819"/>
      <c r="D228" s="819"/>
    </row>
    <row r="229" spans="3:4" s="793" customFormat="1" ht="16">
      <c r="C229" s="819"/>
      <c r="D229" s="819"/>
    </row>
    <row r="230" spans="3:4" s="793" customFormat="1" ht="16">
      <c r="C230" s="819"/>
      <c r="D230" s="819"/>
    </row>
    <row r="231" spans="3:4" s="793" customFormat="1" ht="16">
      <c r="C231" s="819"/>
      <c r="D231" s="819"/>
    </row>
    <row r="232" spans="3:4" s="793" customFormat="1" ht="16">
      <c r="C232" s="819"/>
      <c r="D232" s="819"/>
    </row>
    <row r="233" spans="3:4" s="793" customFormat="1" ht="16">
      <c r="C233" s="819"/>
      <c r="D233" s="819"/>
    </row>
    <row r="234" spans="3:4" s="793" customFormat="1" ht="16">
      <c r="C234" s="819"/>
      <c r="D234" s="819"/>
    </row>
    <row r="235" spans="3:4" s="793" customFormat="1" ht="16">
      <c r="C235" s="819"/>
      <c r="D235" s="819"/>
    </row>
    <row r="236" spans="3:4" s="793" customFormat="1" ht="16">
      <c r="C236" s="819"/>
      <c r="D236" s="819"/>
    </row>
    <row r="237" spans="3:4" s="793" customFormat="1" ht="16">
      <c r="C237" s="819"/>
      <c r="D237" s="819"/>
    </row>
    <row r="238" spans="3:4" s="793" customFormat="1" ht="16">
      <c r="C238" s="819"/>
      <c r="D238" s="819"/>
    </row>
    <row r="239" spans="3:4" s="793" customFormat="1" ht="16">
      <c r="C239" s="819"/>
      <c r="D239" s="819"/>
    </row>
    <row r="240" spans="3:4" s="793" customFormat="1" ht="16">
      <c r="C240" s="819"/>
      <c r="D240" s="819"/>
    </row>
    <row r="241" spans="3:4" s="793" customFormat="1" ht="16">
      <c r="C241" s="819"/>
      <c r="D241" s="819"/>
    </row>
    <row r="242" spans="3:4" s="793" customFormat="1" ht="16">
      <c r="C242" s="819"/>
      <c r="D242" s="819"/>
    </row>
    <row r="243" spans="3:4" s="793" customFormat="1" ht="16">
      <c r="C243" s="819"/>
      <c r="D243" s="819"/>
    </row>
    <row r="244" spans="3:4" s="793" customFormat="1" ht="16">
      <c r="C244" s="819"/>
      <c r="D244" s="819"/>
    </row>
    <row r="245" spans="3:4" s="793" customFormat="1" ht="16">
      <c r="C245" s="819"/>
      <c r="D245" s="819"/>
    </row>
    <row r="246" spans="3:4" s="793" customFormat="1" ht="16">
      <c r="C246" s="819"/>
      <c r="D246" s="819"/>
    </row>
    <row r="247" spans="3:4" s="793" customFormat="1" ht="16">
      <c r="C247" s="819"/>
      <c r="D247" s="819"/>
    </row>
    <row r="248" spans="3:4" s="793" customFormat="1" ht="16">
      <c r="C248" s="819"/>
      <c r="D248" s="819"/>
    </row>
    <row r="249" spans="3:4" s="793" customFormat="1" ht="16">
      <c r="C249" s="819"/>
      <c r="D249" s="819"/>
    </row>
    <row r="250" spans="3:4" s="793" customFormat="1" ht="16">
      <c r="C250" s="819"/>
      <c r="D250" s="819"/>
    </row>
    <row r="251" spans="3:4" s="793" customFormat="1" ht="16">
      <c r="C251" s="819"/>
      <c r="D251" s="819"/>
    </row>
    <row r="252" spans="3:4" s="793" customFormat="1" ht="16">
      <c r="C252" s="819"/>
      <c r="D252" s="819"/>
    </row>
    <row r="253" spans="3:4" s="793" customFormat="1" ht="16">
      <c r="C253" s="819"/>
      <c r="D253" s="819"/>
    </row>
    <row r="254" spans="3:4" s="793" customFormat="1" ht="16">
      <c r="C254" s="819"/>
      <c r="D254" s="819"/>
    </row>
    <row r="255" spans="3:4" s="793" customFormat="1" ht="16">
      <c r="C255" s="819"/>
      <c r="D255" s="819"/>
    </row>
    <row r="256" spans="3:4" s="793" customFormat="1" ht="16">
      <c r="C256" s="819"/>
      <c r="D256" s="819"/>
    </row>
    <row r="257" spans="3:4" s="793" customFormat="1" ht="16">
      <c r="C257" s="819"/>
      <c r="D257" s="819"/>
    </row>
    <row r="258" spans="3:4" s="793" customFormat="1" ht="16">
      <c r="C258" s="819"/>
      <c r="D258" s="819"/>
    </row>
    <row r="259" spans="3:4" s="793" customFormat="1" ht="16">
      <c r="C259" s="819"/>
      <c r="D259" s="819"/>
    </row>
    <row r="260" spans="3:4" s="793" customFormat="1" ht="16">
      <c r="C260" s="819"/>
      <c r="D260" s="819"/>
    </row>
    <row r="261" spans="3:4" s="793" customFormat="1" ht="16">
      <c r="C261" s="819"/>
      <c r="D261" s="819"/>
    </row>
    <row r="262" spans="3:4" s="793" customFormat="1" ht="16">
      <c r="C262" s="819"/>
      <c r="D262" s="819"/>
    </row>
    <row r="263" spans="3:4" s="793" customFormat="1" ht="16">
      <c r="C263" s="819"/>
      <c r="D263" s="819"/>
    </row>
    <row r="264" spans="3:4" s="793" customFormat="1" ht="16">
      <c r="C264" s="819"/>
      <c r="D264" s="819"/>
    </row>
    <row r="265" spans="3:4" s="793" customFormat="1" ht="16">
      <c r="C265" s="819"/>
      <c r="D265" s="819"/>
    </row>
    <row r="266" spans="3:4" s="793" customFormat="1" ht="16">
      <c r="C266" s="819"/>
      <c r="D266" s="819"/>
    </row>
    <row r="267" spans="3:4" s="793" customFormat="1" ht="16">
      <c r="C267" s="819"/>
      <c r="D267" s="819"/>
    </row>
    <row r="268" spans="3:4" s="793" customFormat="1" ht="16">
      <c r="C268" s="819"/>
      <c r="D268" s="819"/>
    </row>
    <row r="269" spans="3:4" s="793" customFormat="1" ht="16">
      <c r="C269" s="819"/>
      <c r="D269" s="819"/>
    </row>
    <row r="270" spans="3:4" s="793" customFormat="1" ht="16">
      <c r="C270" s="819"/>
      <c r="D270" s="819"/>
    </row>
    <row r="271" spans="3:4" s="793" customFormat="1" ht="16">
      <c r="C271" s="819"/>
      <c r="D271" s="819"/>
    </row>
    <row r="272" spans="3:4" s="793" customFormat="1" ht="16">
      <c r="C272" s="819"/>
      <c r="D272" s="819"/>
    </row>
    <row r="273" spans="3:4" s="793" customFormat="1" ht="16">
      <c r="C273" s="819"/>
      <c r="D273" s="819"/>
    </row>
    <row r="274" spans="3:4" s="793" customFormat="1" ht="16">
      <c r="C274" s="819"/>
      <c r="D274" s="819"/>
    </row>
    <row r="275" spans="3:4" s="793" customFormat="1" ht="16">
      <c r="C275" s="819"/>
      <c r="D275" s="819"/>
    </row>
    <row r="276" spans="3:4" s="793" customFormat="1" ht="16">
      <c r="C276" s="819"/>
      <c r="D276" s="819"/>
    </row>
    <row r="277" spans="3:4" s="793" customFormat="1" ht="16">
      <c r="C277" s="819"/>
      <c r="D277" s="819"/>
    </row>
    <row r="278" spans="3:4" s="793" customFormat="1" ht="16">
      <c r="C278" s="819"/>
      <c r="D278" s="819"/>
    </row>
    <row r="279" spans="3:4" s="793" customFormat="1" ht="16">
      <c r="C279" s="819"/>
      <c r="D279" s="819"/>
    </row>
    <row r="280" spans="3:4" s="793" customFormat="1" ht="16">
      <c r="C280" s="819"/>
      <c r="D280" s="819"/>
    </row>
    <row r="281" spans="3:4" s="793" customFormat="1" ht="16">
      <c r="C281" s="819"/>
      <c r="D281" s="819"/>
    </row>
    <row r="282" spans="3:4" s="793" customFormat="1" ht="16">
      <c r="C282" s="819"/>
      <c r="D282" s="819"/>
    </row>
    <row r="283" spans="3:4" s="793" customFormat="1" ht="16">
      <c r="C283" s="819"/>
      <c r="D283" s="819"/>
    </row>
    <row r="284" spans="3:4" s="793" customFormat="1" ht="16">
      <c r="C284" s="819"/>
      <c r="D284" s="819"/>
    </row>
    <row r="285" spans="3:4" s="793" customFormat="1" ht="16">
      <c r="C285" s="819"/>
      <c r="D285" s="819"/>
    </row>
    <row r="286" spans="3:4" ht="16">
      <c r="C286" s="820"/>
      <c r="D286" s="820"/>
    </row>
    <row r="287" spans="3:4" ht="16">
      <c r="C287" s="820"/>
      <c r="D287" s="820"/>
    </row>
    <row r="288" spans="3:4" ht="16">
      <c r="C288" s="820"/>
      <c r="D288" s="820"/>
    </row>
    <row r="289" spans="3:4" ht="16">
      <c r="C289" s="820"/>
      <c r="D289" s="820"/>
    </row>
    <row r="290" spans="3:4" ht="16">
      <c r="C290" s="820"/>
      <c r="D290" s="820"/>
    </row>
    <row r="291" spans="3:4" ht="16">
      <c r="C291" s="820"/>
      <c r="D291" s="820"/>
    </row>
    <row r="292" spans="3:4" ht="16">
      <c r="C292" s="820"/>
      <c r="D292" s="820"/>
    </row>
    <row r="293" spans="3:4" ht="16">
      <c r="C293" s="820"/>
      <c r="D293" s="820"/>
    </row>
    <row r="294" spans="3:4" ht="16">
      <c r="C294" s="820"/>
      <c r="D294" s="820"/>
    </row>
    <row r="295" spans="3:4" ht="16">
      <c r="C295" s="820"/>
      <c r="D295" s="820"/>
    </row>
    <row r="296" spans="3:4" ht="16">
      <c r="C296" s="820"/>
      <c r="D296" s="820"/>
    </row>
    <row r="297" spans="3:4" ht="16">
      <c r="C297" s="820"/>
      <c r="D297" s="820"/>
    </row>
    <row r="298" spans="3:4" ht="16">
      <c r="C298" s="820"/>
      <c r="D298" s="820"/>
    </row>
    <row r="299" spans="3:4" ht="16">
      <c r="C299" s="820"/>
      <c r="D299" s="820"/>
    </row>
    <row r="300" spans="3:4" ht="16">
      <c r="C300" s="820"/>
      <c r="D300" s="820"/>
    </row>
    <row r="301" spans="3:4" ht="16">
      <c r="C301" s="820"/>
      <c r="D301" s="820"/>
    </row>
    <row r="302" spans="3:4" ht="16">
      <c r="C302" s="820"/>
      <c r="D302" s="820"/>
    </row>
    <row r="303" spans="3:4" ht="16">
      <c r="C303" s="820"/>
      <c r="D303" s="820"/>
    </row>
    <row r="304" spans="3:4" ht="16">
      <c r="C304" s="820"/>
      <c r="D304" s="820"/>
    </row>
    <row r="305" spans="3:4" ht="16">
      <c r="C305" s="820"/>
      <c r="D305" s="820"/>
    </row>
    <row r="306" spans="3:4" ht="16">
      <c r="C306" s="820"/>
      <c r="D306" s="820"/>
    </row>
    <row r="307" spans="3:4" ht="16">
      <c r="C307" s="820"/>
      <c r="D307" s="820"/>
    </row>
    <row r="308" spans="3:4" ht="16">
      <c r="C308" s="820"/>
      <c r="D308" s="820"/>
    </row>
    <row r="309" spans="3:4" ht="16">
      <c r="C309" s="820"/>
      <c r="D309" s="820"/>
    </row>
    <row r="310" spans="3:4" ht="16">
      <c r="C310" s="820"/>
      <c r="D310" s="820"/>
    </row>
    <row r="311" spans="3:4" ht="16">
      <c r="C311" s="820"/>
      <c r="D311" s="820"/>
    </row>
    <row r="312" spans="3:4" ht="16">
      <c r="C312" s="820"/>
      <c r="D312" s="820"/>
    </row>
    <row r="313" spans="3:4" ht="16">
      <c r="C313" s="820"/>
      <c r="D313" s="820"/>
    </row>
    <row r="314" spans="3:4" ht="16">
      <c r="C314" s="820"/>
      <c r="D314" s="820"/>
    </row>
    <row r="315" spans="3:4" ht="16">
      <c r="C315" s="820"/>
      <c r="D315" s="820"/>
    </row>
    <row r="316" spans="3:4" ht="16">
      <c r="C316" s="820"/>
      <c r="D316" s="820"/>
    </row>
    <row r="317" spans="3:4" ht="16">
      <c r="C317" s="820"/>
      <c r="D317" s="820"/>
    </row>
    <row r="318" spans="3:4" ht="16">
      <c r="C318" s="820"/>
      <c r="D318" s="820"/>
    </row>
    <row r="319" spans="3:4" ht="16">
      <c r="C319" s="820"/>
      <c r="D319" s="820"/>
    </row>
    <row r="320" spans="3:4" ht="16">
      <c r="C320" s="820"/>
      <c r="D320" s="820"/>
    </row>
    <row r="321" spans="3:4" ht="16">
      <c r="C321" s="820"/>
      <c r="D321" s="820"/>
    </row>
    <row r="322" spans="3:4" ht="16">
      <c r="C322" s="820"/>
      <c r="D322" s="820"/>
    </row>
    <row r="323" spans="3:4" ht="16">
      <c r="C323" s="820"/>
      <c r="D323" s="820"/>
    </row>
    <row r="324" spans="3:4" ht="16">
      <c r="C324" s="820"/>
      <c r="D324" s="820"/>
    </row>
    <row r="325" spans="3:4" ht="16">
      <c r="C325" s="820"/>
      <c r="D325" s="820"/>
    </row>
    <row r="326" spans="3:4" ht="16">
      <c r="C326" s="820"/>
      <c r="D326" s="820"/>
    </row>
    <row r="327" spans="3:4" ht="16">
      <c r="C327" s="820"/>
      <c r="D327" s="820"/>
    </row>
    <row r="328" spans="3:4" ht="16">
      <c r="C328" s="820"/>
      <c r="D328" s="820"/>
    </row>
    <row r="329" spans="3:4" ht="16">
      <c r="C329" s="820"/>
      <c r="D329" s="820"/>
    </row>
    <row r="330" spans="3:4" ht="16">
      <c r="C330" s="820"/>
      <c r="D330" s="820"/>
    </row>
    <row r="331" spans="3:4" ht="16">
      <c r="C331" s="820"/>
      <c r="D331" s="820"/>
    </row>
    <row r="332" spans="3:4" ht="16">
      <c r="C332" s="820"/>
      <c r="D332" s="820"/>
    </row>
    <row r="333" spans="3:4" ht="16">
      <c r="C333" s="820"/>
      <c r="D333" s="820"/>
    </row>
    <row r="334" spans="3:4" ht="16">
      <c r="C334" s="820"/>
      <c r="D334" s="820"/>
    </row>
    <row r="335" spans="3:4" ht="16">
      <c r="C335" s="820"/>
      <c r="D335" s="820"/>
    </row>
    <row r="336" spans="3:4" ht="16">
      <c r="C336" s="820"/>
      <c r="D336" s="820"/>
    </row>
    <row r="337" spans="3:4" ht="16">
      <c r="C337" s="820"/>
      <c r="D337" s="820"/>
    </row>
    <row r="338" spans="3:4" ht="16">
      <c r="C338" s="820"/>
      <c r="D338" s="820"/>
    </row>
    <row r="339" spans="3:4" ht="16">
      <c r="C339" s="820"/>
      <c r="D339" s="820"/>
    </row>
    <row r="340" spans="3:4" ht="16">
      <c r="C340" s="820"/>
      <c r="D340" s="820"/>
    </row>
    <row r="341" spans="3:4" ht="16">
      <c r="C341" s="820"/>
      <c r="D341" s="820"/>
    </row>
    <row r="342" spans="3:4" ht="16">
      <c r="C342" s="820"/>
      <c r="D342" s="820"/>
    </row>
    <row r="343" spans="3:4" ht="16">
      <c r="C343" s="820"/>
      <c r="D343" s="820"/>
    </row>
    <row r="344" spans="3:4" ht="16">
      <c r="C344" s="820"/>
      <c r="D344" s="820"/>
    </row>
    <row r="345" spans="3:4" ht="16">
      <c r="C345" s="820"/>
      <c r="D345" s="820"/>
    </row>
    <row r="346" spans="3:4" ht="16">
      <c r="C346" s="820"/>
      <c r="D346" s="820"/>
    </row>
    <row r="347" spans="3:4" ht="16">
      <c r="C347" s="820"/>
      <c r="D347" s="820"/>
    </row>
    <row r="348" spans="3:4" ht="16">
      <c r="C348" s="820"/>
      <c r="D348" s="820"/>
    </row>
    <row r="349" spans="3:4" ht="16">
      <c r="C349" s="820"/>
      <c r="D349" s="820"/>
    </row>
    <row r="350" spans="3:4" ht="16">
      <c r="C350" s="820"/>
      <c r="D350" s="820"/>
    </row>
    <row r="351" spans="3:4" ht="16">
      <c r="C351" s="820"/>
      <c r="D351" s="820"/>
    </row>
    <row r="352" spans="3:4" ht="16">
      <c r="C352" s="820"/>
      <c r="D352" s="820"/>
    </row>
    <row r="353" spans="3:4" ht="16">
      <c r="C353" s="820"/>
      <c r="D353" s="820"/>
    </row>
    <row r="354" spans="3:4" ht="16">
      <c r="C354" s="820"/>
      <c r="D354" s="820"/>
    </row>
    <row r="355" spans="3:4" ht="16">
      <c r="C355" s="820"/>
      <c r="D355" s="820"/>
    </row>
    <row r="356" spans="3:4" ht="16">
      <c r="C356" s="820"/>
      <c r="D356" s="820"/>
    </row>
    <row r="357" spans="3:4" ht="16">
      <c r="C357" s="820"/>
      <c r="D357" s="820"/>
    </row>
    <row r="358" spans="3:4" ht="16">
      <c r="C358" s="820"/>
      <c r="D358" s="820"/>
    </row>
    <row r="359" spans="3:4" ht="16">
      <c r="C359" s="820"/>
      <c r="D359" s="820"/>
    </row>
    <row r="360" spans="3:4" ht="16">
      <c r="C360" s="820"/>
      <c r="D360" s="820"/>
    </row>
    <row r="361" spans="3:4" ht="16">
      <c r="C361" s="820"/>
      <c r="D361" s="820"/>
    </row>
    <row r="362" spans="3:4" ht="16">
      <c r="C362" s="820"/>
      <c r="D362" s="820"/>
    </row>
    <row r="363" spans="3:4" ht="16">
      <c r="C363" s="820"/>
      <c r="D363" s="820"/>
    </row>
    <row r="364" spans="3:4" ht="16">
      <c r="C364" s="820"/>
      <c r="D364" s="820"/>
    </row>
    <row r="365" spans="3:4" ht="16">
      <c r="C365" s="820"/>
      <c r="D365" s="820"/>
    </row>
    <row r="366" spans="3:4" ht="16">
      <c r="C366" s="820"/>
      <c r="D366" s="820"/>
    </row>
    <row r="367" spans="3:4" ht="16">
      <c r="C367" s="820"/>
      <c r="D367" s="820"/>
    </row>
    <row r="368" spans="3:4" ht="16">
      <c r="C368" s="820"/>
      <c r="D368" s="820"/>
    </row>
    <row r="369" spans="3:4" ht="16">
      <c r="C369" s="820"/>
      <c r="D369" s="820"/>
    </row>
    <row r="370" spans="3:4" ht="16">
      <c r="C370" s="820"/>
      <c r="D370" s="820"/>
    </row>
    <row r="371" spans="3:4" ht="16">
      <c r="C371" s="820"/>
      <c r="D371" s="820"/>
    </row>
    <row r="372" spans="3:4" ht="16">
      <c r="C372" s="820"/>
      <c r="D372" s="820"/>
    </row>
    <row r="373" spans="3:4" ht="16">
      <c r="C373" s="820"/>
      <c r="D373" s="820"/>
    </row>
    <row r="374" spans="3:4" ht="16">
      <c r="C374" s="820"/>
      <c r="D374" s="820"/>
    </row>
    <row r="375" spans="3:4" ht="16">
      <c r="C375" s="820"/>
      <c r="D375" s="820"/>
    </row>
    <row r="376" spans="3:4" ht="16">
      <c r="C376" s="820"/>
      <c r="D376" s="820"/>
    </row>
    <row r="377" spans="3:4" ht="16">
      <c r="C377" s="820"/>
      <c r="D377" s="820"/>
    </row>
    <row r="378" spans="3:4" ht="16">
      <c r="C378" s="820"/>
      <c r="D378" s="820"/>
    </row>
    <row r="379" spans="3:4" ht="16">
      <c r="C379" s="820"/>
      <c r="D379" s="820"/>
    </row>
    <row r="380" spans="3:4" ht="16">
      <c r="C380" s="820"/>
      <c r="D380" s="820"/>
    </row>
    <row r="381" spans="3:4" ht="16">
      <c r="C381" s="820"/>
      <c r="D381" s="820"/>
    </row>
    <row r="382" spans="3:4" ht="16">
      <c r="C382" s="820"/>
      <c r="D382" s="820"/>
    </row>
    <row r="383" spans="3:4" ht="16">
      <c r="C383" s="820"/>
      <c r="D383" s="820"/>
    </row>
    <row r="384" spans="3:4" ht="16">
      <c r="C384" s="820"/>
      <c r="D384" s="820"/>
    </row>
    <row r="385" spans="3:4" ht="16">
      <c r="C385" s="820"/>
      <c r="D385" s="820"/>
    </row>
    <row r="386" spans="3:4" ht="16">
      <c r="C386" s="820"/>
      <c r="D386" s="820"/>
    </row>
    <row r="387" spans="3:4" ht="16">
      <c r="C387" s="820"/>
      <c r="D387" s="820"/>
    </row>
    <row r="388" spans="3:4" ht="16">
      <c r="C388" s="820"/>
      <c r="D388" s="820"/>
    </row>
    <row r="389" spans="3:4" ht="16">
      <c r="C389" s="820"/>
      <c r="D389" s="820"/>
    </row>
    <row r="390" spans="3:4" ht="16">
      <c r="C390" s="820"/>
      <c r="D390" s="820"/>
    </row>
    <row r="391" spans="3:4" ht="16">
      <c r="C391" s="820"/>
      <c r="D391" s="820"/>
    </row>
    <row r="392" spans="3:4" ht="16">
      <c r="C392" s="820"/>
      <c r="D392" s="820"/>
    </row>
    <row r="393" spans="3:4" ht="16">
      <c r="C393" s="820"/>
      <c r="D393" s="820"/>
    </row>
    <row r="394" spans="3:4" ht="16">
      <c r="C394" s="820"/>
      <c r="D394" s="820"/>
    </row>
    <row r="395" spans="3:4" ht="16">
      <c r="C395" s="820"/>
      <c r="D395" s="820"/>
    </row>
    <row r="396" spans="3:4" ht="16">
      <c r="C396" s="820"/>
      <c r="D396" s="820"/>
    </row>
    <row r="397" spans="3:4" ht="16">
      <c r="C397" s="820"/>
      <c r="D397" s="820"/>
    </row>
    <row r="398" spans="3:4" ht="16">
      <c r="C398" s="820"/>
      <c r="D398" s="820"/>
    </row>
    <row r="399" spans="3:4" ht="16">
      <c r="C399" s="820"/>
      <c r="D399" s="820"/>
    </row>
    <row r="400" spans="3:4" ht="16">
      <c r="C400" s="820"/>
      <c r="D400" s="820"/>
    </row>
    <row r="401" spans="3:4" ht="16">
      <c r="C401" s="820"/>
      <c r="D401" s="820"/>
    </row>
    <row r="402" spans="3:4" ht="16">
      <c r="C402" s="820"/>
      <c r="D402" s="820"/>
    </row>
    <row r="403" spans="3:4" ht="16">
      <c r="C403" s="820"/>
      <c r="D403" s="820"/>
    </row>
    <row r="404" spans="3:4" ht="16">
      <c r="C404" s="820"/>
      <c r="D404" s="820"/>
    </row>
    <row r="405" spans="3:4" ht="16">
      <c r="C405" s="820"/>
      <c r="D405" s="820"/>
    </row>
    <row r="406" spans="3:4" ht="16">
      <c r="C406" s="820"/>
      <c r="D406" s="820"/>
    </row>
    <row r="407" spans="3:4" ht="16">
      <c r="C407" s="820"/>
      <c r="D407" s="820"/>
    </row>
    <row r="408" spans="3:4" ht="16">
      <c r="C408" s="820"/>
      <c r="D408" s="820"/>
    </row>
    <row r="409" spans="3:4" ht="16">
      <c r="C409" s="820"/>
      <c r="D409" s="820"/>
    </row>
    <row r="410" spans="3:4" ht="16">
      <c r="C410" s="820"/>
      <c r="D410" s="820"/>
    </row>
    <row r="411" spans="3:4" ht="16">
      <c r="C411" s="820"/>
      <c r="D411" s="820"/>
    </row>
    <row r="412" spans="3:4" ht="16">
      <c r="C412" s="820"/>
      <c r="D412" s="820"/>
    </row>
    <row r="413" spans="3:4" ht="16">
      <c r="C413" s="820"/>
      <c r="D413" s="820"/>
    </row>
    <row r="414" spans="3:4" ht="16">
      <c r="C414" s="820"/>
      <c r="D414" s="820"/>
    </row>
    <row r="415" spans="3:4" ht="16">
      <c r="C415" s="820"/>
      <c r="D415" s="820"/>
    </row>
    <row r="416" spans="3:4" ht="16">
      <c r="C416" s="820"/>
      <c r="D416" s="820"/>
    </row>
    <row r="417" spans="3:4" ht="16">
      <c r="C417" s="820"/>
      <c r="D417" s="820"/>
    </row>
    <row r="418" spans="3:4" ht="16">
      <c r="C418" s="820"/>
      <c r="D418" s="820"/>
    </row>
    <row r="419" spans="3:4" ht="16">
      <c r="C419" s="820"/>
      <c r="D419" s="820"/>
    </row>
    <row r="420" spans="3:4" ht="16">
      <c r="C420" s="820"/>
      <c r="D420" s="820"/>
    </row>
    <row r="421" spans="3:4" ht="16">
      <c r="C421" s="820"/>
      <c r="D421" s="820"/>
    </row>
    <row r="422" spans="3:4" ht="16">
      <c r="C422" s="820"/>
      <c r="D422" s="820"/>
    </row>
    <row r="423" spans="3:4" ht="16">
      <c r="C423" s="820"/>
      <c r="D423" s="820"/>
    </row>
    <row r="424" spans="3:4" ht="16">
      <c r="C424" s="820"/>
      <c r="D424" s="820"/>
    </row>
    <row r="425" spans="3:4" ht="16">
      <c r="C425" s="820"/>
      <c r="D425" s="820"/>
    </row>
    <row r="426" spans="3:4" ht="16">
      <c r="C426" s="820"/>
      <c r="D426" s="820"/>
    </row>
    <row r="427" spans="3:4" ht="16">
      <c r="C427" s="820"/>
      <c r="D427" s="820"/>
    </row>
    <row r="428" spans="3:4" ht="16">
      <c r="C428" s="820"/>
      <c r="D428" s="820"/>
    </row>
    <row r="429" spans="3:4" ht="16">
      <c r="C429" s="820"/>
      <c r="D429" s="820"/>
    </row>
    <row r="430" spans="3:4" ht="16">
      <c r="C430" s="820"/>
      <c r="D430" s="820"/>
    </row>
    <row r="431" spans="3:4" ht="16">
      <c r="C431" s="820"/>
      <c r="D431" s="820"/>
    </row>
    <row r="432" spans="3:4" ht="16">
      <c r="C432" s="820"/>
      <c r="D432" s="820"/>
    </row>
    <row r="433" spans="3:4" ht="16">
      <c r="C433" s="820"/>
      <c r="D433" s="820"/>
    </row>
    <row r="434" spans="3:4" ht="16">
      <c r="C434" s="820"/>
      <c r="D434" s="820"/>
    </row>
    <row r="435" spans="3:4" ht="16">
      <c r="C435" s="820"/>
      <c r="D435" s="820"/>
    </row>
    <row r="436" spans="3:4" ht="16">
      <c r="C436" s="820"/>
      <c r="D436" s="820"/>
    </row>
    <row r="437" spans="3:4" ht="16">
      <c r="C437" s="820"/>
      <c r="D437" s="820"/>
    </row>
    <row r="438" spans="3:4" ht="16">
      <c r="C438" s="820"/>
      <c r="D438" s="820"/>
    </row>
    <row r="439" spans="3:4" ht="16">
      <c r="C439" s="820"/>
      <c r="D439" s="820"/>
    </row>
    <row r="440" spans="3:4" ht="16">
      <c r="C440" s="820"/>
      <c r="D440" s="820"/>
    </row>
    <row r="441" spans="3:4" ht="16">
      <c r="C441" s="820"/>
      <c r="D441" s="820"/>
    </row>
    <row r="442" spans="3:4" ht="16">
      <c r="C442" s="820"/>
      <c r="D442" s="820"/>
    </row>
    <row r="443" spans="3:4" ht="16">
      <c r="C443" s="820"/>
      <c r="D443" s="820"/>
    </row>
    <row r="444" spans="3:4" ht="16">
      <c r="C444" s="820"/>
      <c r="D444" s="820"/>
    </row>
    <row r="445" spans="3:4" ht="16">
      <c r="C445" s="820"/>
      <c r="D445" s="820"/>
    </row>
    <row r="446" spans="3:4" ht="16">
      <c r="C446" s="820"/>
      <c r="D446" s="820"/>
    </row>
    <row r="447" spans="3:4" ht="16">
      <c r="C447" s="820"/>
      <c r="D447" s="820"/>
    </row>
    <row r="448" spans="3:4" ht="16">
      <c r="C448" s="820"/>
      <c r="D448" s="820"/>
    </row>
    <row r="449" spans="3:4" ht="16">
      <c r="C449" s="820"/>
      <c r="D449" s="820"/>
    </row>
    <row r="450" spans="3:4" ht="16">
      <c r="C450" s="820"/>
      <c r="D450" s="820"/>
    </row>
    <row r="451" spans="3:4" ht="16">
      <c r="C451" s="820"/>
      <c r="D451" s="820"/>
    </row>
    <row r="452" spans="3:4" ht="16">
      <c r="C452" s="820"/>
      <c r="D452" s="820"/>
    </row>
    <row r="453" spans="3:4" ht="16">
      <c r="C453" s="820"/>
      <c r="D453" s="820"/>
    </row>
    <row r="454" spans="3:4" ht="16">
      <c r="C454" s="820"/>
      <c r="D454" s="820"/>
    </row>
    <row r="455" spans="3:4" ht="16">
      <c r="C455" s="820"/>
      <c r="D455" s="820"/>
    </row>
    <row r="456" spans="3:4" ht="16">
      <c r="C456" s="820"/>
      <c r="D456" s="820"/>
    </row>
    <row r="457" spans="3:4" ht="16">
      <c r="C457" s="820"/>
      <c r="D457" s="820"/>
    </row>
    <row r="458" spans="3:4" ht="16">
      <c r="C458" s="820"/>
      <c r="D458" s="820"/>
    </row>
    <row r="459" spans="3:4" ht="16">
      <c r="C459" s="820"/>
      <c r="D459" s="820"/>
    </row>
    <row r="460" spans="3:4" ht="16">
      <c r="C460" s="820"/>
      <c r="D460" s="820"/>
    </row>
    <row r="461" spans="3:4" ht="16">
      <c r="C461" s="820"/>
      <c r="D461" s="820"/>
    </row>
    <row r="462" spans="3:4" ht="16">
      <c r="C462" s="820"/>
      <c r="D462" s="820"/>
    </row>
    <row r="463" spans="3:4" ht="16">
      <c r="C463" s="820"/>
      <c r="D463" s="820"/>
    </row>
    <row r="464" spans="3:4" ht="16">
      <c r="C464" s="820"/>
      <c r="D464" s="820"/>
    </row>
    <row r="465" spans="3:4" ht="16">
      <c r="C465" s="820"/>
      <c r="D465" s="820"/>
    </row>
    <row r="466" spans="3:4" ht="16">
      <c r="C466" s="820"/>
      <c r="D466" s="820"/>
    </row>
    <row r="467" spans="3:4" ht="16">
      <c r="C467" s="820"/>
      <c r="D467" s="820"/>
    </row>
    <row r="468" spans="3:4" ht="16">
      <c r="C468" s="820"/>
      <c r="D468" s="820"/>
    </row>
    <row r="469" spans="3:4" ht="16">
      <c r="C469" s="820"/>
      <c r="D469" s="820"/>
    </row>
    <row r="470" spans="3:4" ht="16">
      <c r="C470" s="820"/>
      <c r="D470" s="820"/>
    </row>
    <row r="471" spans="3:4" ht="16">
      <c r="C471" s="820"/>
      <c r="D471" s="820"/>
    </row>
    <row r="472" spans="3:4" ht="16">
      <c r="C472" s="820"/>
      <c r="D472" s="820"/>
    </row>
    <row r="473" spans="3:4" ht="16">
      <c r="C473" s="820"/>
      <c r="D473" s="820"/>
    </row>
    <row r="474" spans="3:4" ht="16">
      <c r="C474" s="820"/>
      <c r="D474" s="820"/>
    </row>
    <row r="475" spans="3:4" ht="16">
      <c r="C475" s="820"/>
      <c r="D475" s="820"/>
    </row>
    <row r="476" spans="3:4" ht="16">
      <c r="C476" s="820"/>
      <c r="D476" s="820"/>
    </row>
    <row r="477" spans="3:4" ht="16">
      <c r="C477" s="820"/>
      <c r="D477" s="820"/>
    </row>
    <row r="478" spans="3:4" ht="16">
      <c r="C478" s="820"/>
      <c r="D478" s="820"/>
    </row>
    <row r="479" spans="3:4" ht="16">
      <c r="C479" s="820"/>
      <c r="D479" s="820"/>
    </row>
    <row r="480" spans="3:4" ht="16">
      <c r="C480" s="820"/>
      <c r="D480" s="820"/>
    </row>
    <row r="481" spans="3:4" ht="16">
      <c r="C481" s="820"/>
      <c r="D481" s="820"/>
    </row>
    <row r="482" spans="3:4" ht="16">
      <c r="C482" s="820"/>
      <c r="D482" s="820"/>
    </row>
    <row r="483" spans="3:4" ht="16">
      <c r="C483" s="820"/>
      <c r="D483" s="820"/>
    </row>
    <row r="484" spans="3:4" ht="16">
      <c r="C484" s="820"/>
      <c r="D484" s="820"/>
    </row>
    <row r="485" spans="3:4" ht="16">
      <c r="C485" s="820"/>
      <c r="D485" s="820"/>
    </row>
    <row r="486" spans="3:4" ht="16">
      <c r="C486" s="820"/>
      <c r="D486" s="820"/>
    </row>
    <row r="487" spans="3:4" ht="16">
      <c r="C487" s="820"/>
      <c r="D487" s="820"/>
    </row>
    <row r="488" spans="3:4" ht="16">
      <c r="C488" s="820"/>
      <c r="D488" s="820"/>
    </row>
    <row r="489" spans="3:4" ht="16">
      <c r="C489" s="820"/>
      <c r="D489" s="820"/>
    </row>
    <row r="490" spans="3:4" ht="16">
      <c r="C490" s="820"/>
      <c r="D490" s="820"/>
    </row>
    <row r="491" spans="3:4" ht="16">
      <c r="C491" s="820"/>
      <c r="D491" s="820"/>
    </row>
    <row r="492" spans="3:4" ht="16">
      <c r="C492" s="820"/>
      <c r="D492" s="820"/>
    </row>
    <row r="493" spans="3:4" ht="16">
      <c r="C493" s="820"/>
      <c r="D493" s="820"/>
    </row>
    <row r="494" spans="3:4" ht="16">
      <c r="C494" s="820"/>
      <c r="D494" s="820"/>
    </row>
    <row r="495" spans="3:4" ht="16">
      <c r="C495" s="820"/>
      <c r="D495" s="820"/>
    </row>
    <row r="496" spans="3:4" ht="16">
      <c r="C496" s="820"/>
      <c r="D496" s="820"/>
    </row>
    <row r="497" spans="3:4" ht="16">
      <c r="C497" s="820"/>
      <c r="D497" s="820"/>
    </row>
    <row r="498" spans="3:4" ht="16">
      <c r="C498" s="820"/>
      <c r="D498" s="820"/>
    </row>
    <row r="499" spans="3:4" ht="16">
      <c r="C499" s="820"/>
      <c r="D499" s="820"/>
    </row>
    <row r="500" spans="3:4" ht="16">
      <c r="C500" s="820"/>
      <c r="D500" s="820"/>
    </row>
    <row r="501" spans="3:4" ht="16">
      <c r="C501" s="820"/>
      <c r="D501" s="820"/>
    </row>
    <row r="502" spans="3:4" ht="16">
      <c r="C502" s="820"/>
      <c r="D502" s="820"/>
    </row>
    <row r="503" spans="3:4" ht="16">
      <c r="C503" s="820"/>
      <c r="D503" s="820"/>
    </row>
    <row r="504" spans="3:4" ht="16">
      <c r="C504" s="820"/>
      <c r="D504" s="820"/>
    </row>
    <row r="505" spans="3:4" ht="16">
      <c r="C505" s="820"/>
      <c r="D505" s="820"/>
    </row>
    <row r="506" spans="3:4" ht="16">
      <c r="C506" s="820"/>
      <c r="D506" s="820"/>
    </row>
    <row r="507" spans="3:4" ht="16">
      <c r="C507" s="820"/>
      <c r="D507" s="820"/>
    </row>
    <row r="508" spans="3:4" ht="16">
      <c r="C508" s="820"/>
      <c r="D508" s="820"/>
    </row>
    <row r="509" spans="3:4" ht="16">
      <c r="C509" s="820"/>
      <c r="D509" s="820"/>
    </row>
    <row r="510" spans="3:4" ht="16">
      <c r="C510" s="820"/>
      <c r="D510" s="820"/>
    </row>
    <row r="511" spans="3:4" ht="16">
      <c r="C511" s="820"/>
      <c r="D511" s="820"/>
    </row>
    <row r="512" spans="3:4" ht="16">
      <c r="C512" s="820"/>
      <c r="D512" s="820"/>
    </row>
    <row r="513" spans="3:4" ht="16">
      <c r="C513" s="820"/>
      <c r="D513" s="820"/>
    </row>
    <row r="514" spans="3:4" ht="16">
      <c r="C514" s="820"/>
      <c r="D514" s="820"/>
    </row>
    <row r="515" spans="3:4" ht="16">
      <c r="C515" s="820"/>
      <c r="D515" s="820"/>
    </row>
    <row r="516" spans="3:4" ht="16">
      <c r="C516" s="820"/>
      <c r="D516" s="820"/>
    </row>
    <row r="517" spans="3:4" ht="16">
      <c r="C517" s="820"/>
      <c r="D517" s="820"/>
    </row>
    <row r="518" spans="3:4" ht="16">
      <c r="C518" s="820"/>
      <c r="D518" s="820"/>
    </row>
    <row r="519" spans="3:4" ht="16">
      <c r="C519" s="820"/>
      <c r="D519" s="820"/>
    </row>
    <row r="520" spans="3:4" ht="16">
      <c r="C520" s="820"/>
      <c r="D520" s="820"/>
    </row>
    <row r="521" spans="3:4" ht="16">
      <c r="C521" s="820"/>
      <c r="D521" s="820"/>
    </row>
    <row r="522" spans="3:4" ht="16">
      <c r="C522" s="820"/>
      <c r="D522" s="820"/>
    </row>
    <row r="523" spans="3:4" ht="16">
      <c r="C523" s="820"/>
      <c r="D523" s="820"/>
    </row>
    <row r="524" spans="3:4" ht="16">
      <c r="C524" s="820"/>
      <c r="D524" s="820"/>
    </row>
    <row r="525" spans="3:4" ht="16">
      <c r="C525" s="820"/>
      <c r="D525" s="820"/>
    </row>
    <row r="526" spans="3:4" ht="16">
      <c r="C526" s="820"/>
      <c r="D526" s="820"/>
    </row>
    <row r="527" spans="3:4" ht="16">
      <c r="C527" s="820"/>
      <c r="D527" s="820"/>
    </row>
    <row r="528" spans="3:4" ht="16">
      <c r="C528" s="820"/>
      <c r="D528" s="820"/>
    </row>
    <row r="529" spans="3:4" ht="16">
      <c r="C529" s="820"/>
      <c r="D529" s="820"/>
    </row>
    <row r="530" spans="3:4" ht="16">
      <c r="C530" s="820"/>
      <c r="D530" s="820"/>
    </row>
    <row r="531" spans="3:4" ht="16">
      <c r="C531" s="820"/>
      <c r="D531" s="820"/>
    </row>
    <row r="532" spans="3:4" ht="16">
      <c r="C532" s="820"/>
      <c r="D532" s="820"/>
    </row>
    <row r="533" spans="3:4" ht="16">
      <c r="C533" s="820"/>
      <c r="D533" s="820"/>
    </row>
    <row r="534" spans="3:4" ht="16">
      <c r="C534" s="820"/>
      <c r="D534" s="820"/>
    </row>
    <row r="535" spans="3:4" ht="16">
      <c r="C535" s="820"/>
      <c r="D535" s="820"/>
    </row>
    <row r="536" spans="3:4" ht="16">
      <c r="C536" s="820"/>
      <c r="D536" s="820"/>
    </row>
    <row r="537" spans="3:4" ht="16">
      <c r="C537" s="820"/>
      <c r="D537" s="820"/>
    </row>
    <row r="538" spans="3:4" ht="16">
      <c r="C538" s="820"/>
      <c r="D538" s="820"/>
    </row>
    <row r="539" spans="3:4" ht="16">
      <c r="C539" s="820"/>
      <c r="D539" s="820"/>
    </row>
    <row r="540" spans="3:4" ht="16">
      <c r="C540" s="820"/>
      <c r="D540" s="820"/>
    </row>
    <row r="541" spans="3:4" ht="16">
      <c r="C541" s="820"/>
      <c r="D541" s="820"/>
    </row>
    <row r="542" spans="3:4" ht="16">
      <c r="C542" s="820"/>
      <c r="D542" s="820"/>
    </row>
    <row r="543" spans="3:4" ht="16">
      <c r="C543" s="820"/>
      <c r="D543" s="820"/>
    </row>
    <row r="544" spans="3:4" ht="16">
      <c r="C544" s="820"/>
      <c r="D544" s="820"/>
    </row>
    <row r="545" spans="3:4" ht="16">
      <c r="C545" s="820"/>
      <c r="D545" s="820"/>
    </row>
    <row r="546" spans="3:4" ht="16">
      <c r="C546" s="820"/>
      <c r="D546" s="820"/>
    </row>
    <row r="547" spans="3:4" ht="16">
      <c r="C547" s="820"/>
      <c r="D547" s="820"/>
    </row>
    <row r="548" spans="3:4" ht="16">
      <c r="C548" s="820"/>
      <c r="D548" s="820"/>
    </row>
    <row r="549" spans="3:4" ht="16">
      <c r="C549" s="820"/>
      <c r="D549" s="820"/>
    </row>
    <row r="550" spans="3:4" ht="16">
      <c r="C550" s="820"/>
      <c r="D550" s="820"/>
    </row>
    <row r="551" spans="3:4" ht="16">
      <c r="C551" s="820"/>
      <c r="D551" s="820"/>
    </row>
    <row r="552" spans="3:4" ht="16">
      <c r="C552" s="820"/>
      <c r="D552" s="820"/>
    </row>
    <row r="553" spans="3:4" ht="16">
      <c r="C553" s="820"/>
      <c r="D553" s="820"/>
    </row>
    <row r="554" spans="3:4" ht="16">
      <c r="C554" s="820"/>
      <c r="D554" s="820"/>
    </row>
    <row r="555" spans="3:4" ht="16">
      <c r="C555" s="820"/>
      <c r="D555" s="820"/>
    </row>
    <row r="556" spans="3:4" ht="16">
      <c r="C556" s="820"/>
      <c r="D556" s="820"/>
    </row>
    <row r="557" spans="3:4" ht="16">
      <c r="C557" s="820"/>
      <c r="D557" s="820"/>
    </row>
    <row r="558" spans="3:4" ht="16">
      <c r="C558" s="820"/>
      <c r="D558" s="820"/>
    </row>
    <row r="559" spans="3:4" ht="16">
      <c r="C559" s="820"/>
      <c r="D559" s="820"/>
    </row>
    <row r="560" spans="3:4" ht="16">
      <c r="C560" s="820"/>
      <c r="D560" s="820"/>
    </row>
    <row r="561" spans="3:4" ht="16">
      <c r="C561" s="820"/>
      <c r="D561" s="820"/>
    </row>
    <row r="562" spans="3:4" ht="16">
      <c r="C562" s="820"/>
      <c r="D562" s="820"/>
    </row>
    <row r="563" spans="3:4" ht="16">
      <c r="C563" s="820"/>
      <c r="D563" s="820"/>
    </row>
    <row r="564" spans="3:4" ht="16">
      <c r="C564" s="820"/>
      <c r="D564" s="820"/>
    </row>
    <row r="565" spans="3:4" ht="16">
      <c r="C565" s="820"/>
      <c r="D565" s="820"/>
    </row>
    <row r="566" spans="3:4" ht="16">
      <c r="C566" s="820"/>
      <c r="D566" s="820"/>
    </row>
    <row r="567" spans="3:4" ht="16">
      <c r="C567" s="820"/>
      <c r="D567" s="820"/>
    </row>
    <row r="568" spans="3:4" ht="16">
      <c r="C568" s="820"/>
      <c r="D568" s="820"/>
    </row>
    <row r="569" spans="3:4" ht="16">
      <c r="C569" s="820"/>
      <c r="D569" s="820"/>
    </row>
    <row r="570" spans="3:4" ht="16">
      <c r="C570" s="820"/>
      <c r="D570" s="820"/>
    </row>
    <row r="571" spans="3:4" ht="16">
      <c r="C571" s="820"/>
      <c r="D571" s="820"/>
    </row>
    <row r="572" spans="3:4" ht="16">
      <c r="C572" s="820"/>
      <c r="D572" s="820"/>
    </row>
    <row r="573" spans="3:4" ht="16">
      <c r="C573" s="820"/>
      <c r="D573" s="820"/>
    </row>
    <row r="574" spans="3:4" ht="16">
      <c r="C574" s="820"/>
      <c r="D574" s="820"/>
    </row>
    <row r="575" spans="3:4" ht="16">
      <c r="C575" s="820"/>
      <c r="D575" s="820"/>
    </row>
    <row r="576" spans="3:4" ht="16">
      <c r="C576" s="820"/>
      <c r="D576" s="820"/>
    </row>
    <row r="577" spans="3:4" ht="16">
      <c r="C577" s="820"/>
      <c r="D577" s="820"/>
    </row>
    <row r="578" spans="3:4" ht="16">
      <c r="C578" s="820"/>
      <c r="D578" s="820"/>
    </row>
    <row r="579" spans="3:4" ht="16">
      <c r="C579" s="820"/>
      <c r="D579" s="820"/>
    </row>
    <row r="580" spans="3:4" ht="16">
      <c r="C580" s="820"/>
      <c r="D580" s="820"/>
    </row>
    <row r="581" spans="3:4" ht="16">
      <c r="C581" s="820"/>
      <c r="D581" s="820"/>
    </row>
    <row r="582" spans="3:4" ht="16">
      <c r="C582" s="820"/>
      <c r="D582" s="820"/>
    </row>
    <row r="583" spans="3:4" ht="16">
      <c r="C583" s="820"/>
      <c r="D583" s="820"/>
    </row>
    <row r="584" spans="3:4" ht="16">
      <c r="C584" s="820"/>
      <c r="D584" s="820"/>
    </row>
    <row r="585" spans="3:4" ht="16">
      <c r="C585" s="820"/>
      <c r="D585" s="820"/>
    </row>
    <row r="586" spans="3:4" ht="16">
      <c r="C586" s="820"/>
      <c r="D586" s="820"/>
    </row>
    <row r="587" spans="3:4" ht="16">
      <c r="C587" s="820"/>
      <c r="D587" s="820"/>
    </row>
    <row r="588" spans="3:4" ht="16">
      <c r="C588" s="820"/>
      <c r="D588" s="820"/>
    </row>
    <row r="589" spans="3:4" ht="16">
      <c r="C589" s="820"/>
      <c r="D589" s="820"/>
    </row>
    <row r="590" spans="3:4" ht="16">
      <c r="C590" s="820"/>
      <c r="D590" s="820"/>
    </row>
    <row r="591" spans="3:4" ht="16">
      <c r="C591" s="820"/>
      <c r="D591" s="820"/>
    </row>
    <row r="592" spans="3:4" ht="16">
      <c r="C592" s="820"/>
      <c r="D592" s="820"/>
    </row>
    <row r="593" spans="3:4" ht="16">
      <c r="C593" s="820"/>
      <c r="D593" s="820"/>
    </row>
    <row r="594" spans="3:4" ht="16">
      <c r="C594" s="820"/>
      <c r="D594" s="820"/>
    </row>
    <row r="595" spans="3:4" ht="16">
      <c r="C595" s="820"/>
      <c r="D595" s="820"/>
    </row>
    <row r="596" spans="3:4" ht="16">
      <c r="C596" s="820"/>
      <c r="D596" s="820"/>
    </row>
    <row r="597" spans="3:4" ht="16">
      <c r="C597" s="820"/>
      <c r="D597" s="820"/>
    </row>
    <row r="598" spans="3:4" ht="16">
      <c r="C598" s="820"/>
      <c r="D598" s="820"/>
    </row>
    <row r="599" spans="3:4" ht="16">
      <c r="C599" s="820"/>
      <c r="D599" s="820"/>
    </row>
    <row r="600" spans="3:4" ht="16">
      <c r="C600" s="820"/>
      <c r="D600" s="820"/>
    </row>
    <row r="601" spans="3:4" ht="16">
      <c r="C601" s="820"/>
      <c r="D601" s="820"/>
    </row>
    <row r="602" spans="3:4" ht="16">
      <c r="C602" s="820"/>
      <c r="D602" s="820"/>
    </row>
    <row r="603" spans="3:4" ht="16">
      <c r="C603" s="820"/>
      <c r="D603" s="820"/>
    </row>
    <row r="604" spans="3:4" ht="16">
      <c r="C604" s="820"/>
      <c r="D604" s="820"/>
    </row>
    <row r="605" spans="3:4" ht="16">
      <c r="C605" s="820"/>
      <c r="D605" s="820"/>
    </row>
    <row r="606" spans="3:4" ht="16">
      <c r="C606" s="820"/>
      <c r="D606" s="820"/>
    </row>
    <row r="607" spans="3:4" ht="16">
      <c r="C607" s="820"/>
      <c r="D607" s="820"/>
    </row>
    <row r="608" spans="3:4" ht="16">
      <c r="C608" s="820"/>
      <c r="D608" s="820"/>
    </row>
    <row r="609" spans="3:4" ht="16">
      <c r="C609" s="820"/>
      <c r="D609" s="820"/>
    </row>
    <row r="610" spans="3:4" ht="16">
      <c r="C610" s="820"/>
      <c r="D610" s="820"/>
    </row>
    <row r="611" spans="3:4" ht="16">
      <c r="C611" s="820"/>
      <c r="D611" s="820"/>
    </row>
    <row r="612" spans="3:4" ht="16">
      <c r="C612" s="820"/>
      <c r="D612" s="820"/>
    </row>
    <row r="613" spans="3:4" ht="16">
      <c r="C613" s="820"/>
      <c r="D613" s="820"/>
    </row>
    <row r="614" spans="3:4" ht="16">
      <c r="C614" s="820"/>
      <c r="D614" s="820"/>
    </row>
    <row r="615" spans="3:4" ht="16">
      <c r="C615" s="820"/>
      <c r="D615" s="820"/>
    </row>
    <row r="616" spans="3:4" ht="16">
      <c r="C616" s="820"/>
      <c r="D616" s="820"/>
    </row>
    <row r="617" spans="3:4" ht="16">
      <c r="C617" s="820"/>
      <c r="D617" s="820"/>
    </row>
    <row r="618" spans="3:4" ht="16">
      <c r="C618" s="820"/>
      <c r="D618" s="820"/>
    </row>
    <row r="619" spans="3:4" ht="16">
      <c r="C619" s="820"/>
      <c r="D619" s="820"/>
    </row>
    <row r="620" spans="3:4" ht="16">
      <c r="C620" s="820"/>
      <c r="D620" s="820"/>
    </row>
    <row r="621" spans="3:4" ht="16">
      <c r="C621" s="820"/>
      <c r="D621" s="820"/>
    </row>
    <row r="622" spans="3:4" ht="16">
      <c r="C622" s="820"/>
      <c r="D622" s="820"/>
    </row>
    <row r="623" spans="3:4" ht="16">
      <c r="C623" s="820"/>
      <c r="D623" s="820"/>
    </row>
    <row r="624" spans="3:4" ht="16">
      <c r="C624" s="820"/>
      <c r="D624" s="820"/>
    </row>
    <row r="625" spans="3:4" ht="16">
      <c r="C625" s="820"/>
      <c r="D625" s="820"/>
    </row>
    <row r="626" spans="3:4" ht="16">
      <c r="C626" s="820"/>
      <c r="D626" s="820"/>
    </row>
    <row r="627" spans="3:4" ht="16">
      <c r="C627" s="820"/>
      <c r="D627" s="820"/>
    </row>
    <row r="628" spans="3:4" ht="16">
      <c r="C628" s="820"/>
      <c r="D628" s="820"/>
    </row>
    <row r="629" spans="3:4" ht="16">
      <c r="C629" s="820"/>
      <c r="D629" s="820"/>
    </row>
    <row r="630" spans="3:4" ht="16">
      <c r="C630" s="820"/>
      <c r="D630" s="820"/>
    </row>
    <row r="631" spans="3:4" ht="16">
      <c r="C631" s="820"/>
      <c r="D631" s="820"/>
    </row>
    <row r="632" spans="3:4" ht="16">
      <c r="C632" s="820"/>
      <c r="D632" s="820"/>
    </row>
    <row r="633" spans="3:4" ht="16">
      <c r="C633" s="820"/>
      <c r="D633" s="820"/>
    </row>
    <row r="634" spans="3:4" ht="16">
      <c r="C634" s="820"/>
      <c r="D634" s="820"/>
    </row>
    <row r="635" spans="3:4" ht="16">
      <c r="C635" s="820"/>
      <c r="D635" s="820"/>
    </row>
    <row r="636" spans="3:4" ht="16">
      <c r="C636" s="820"/>
      <c r="D636" s="820"/>
    </row>
    <row r="637" spans="3:4" ht="16">
      <c r="C637" s="820"/>
      <c r="D637" s="820"/>
    </row>
    <row r="638" spans="3:4" ht="16">
      <c r="C638" s="820"/>
      <c r="D638" s="820"/>
    </row>
    <row r="639" spans="3:4" ht="16">
      <c r="C639" s="820"/>
      <c r="D639" s="820"/>
    </row>
    <row r="640" spans="3:4" ht="16">
      <c r="C640" s="820"/>
      <c r="D640" s="820"/>
    </row>
    <row r="641" spans="3:4" ht="16">
      <c r="C641" s="820"/>
      <c r="D641" s="820"/>
    </row>
    <row r="642" spans="3:4" ht="16">
      <c r="C642" s="820"/>
      <c r="D642" s="820"/>
    </row>
    <row r="643" spans="3:4" ht="16">
      <c r="C643" s="820"/>
      <c r="D643" s="820"/>
    </row>
    <row r="644" spans="3:4" ht="16">
      <c r="C644" s="820"/>
      <c r="D644" s="820"/>
    </row>
    <row r="645" spans="3:4" ht="16">
      <c r="C645" s="820"/>
      <c r="D645" s="820"/>
    </row>
    <row r="646" spans="3:4" ht="16">
      <c r="C646" s="820"/>
      <c r="D646" s="820"/>
    </row>
    <row r="647" spans="3:4" ht="16">
      <c r="C647" s="820"/>
      <c r="D647" s="820"/>
    </row>
    <row r="648" spans="3:4" ht="16">
      <c r="C648" s="820"/>
      <c r="D648" s="820"/>
    </row>
    <row r="649" spans="3:4" ht="16">
      <c r="C649" s="820"/>
      <c r="D649" s="820"/>
    </row>
    <row r="650" spans="3:4" ht="16">
      <c r="C650" s="820"/>
      <c r="D650" s="820"/>
    </row>
    <row r="651" spans="3:4" ht="16">
      <c r="C651" s="820"/>
      <c r="D651" s="820"/>
    </row>
    <row r="652" spans="3:4" ht="16">
      <c r="C652" s="820"/>
      <c r="D652" s="820"/>
    </row>
    <row r="653" spans="3:4" ht="16">
      <c r="C653" s="820"/>
      <c r="D653" s="820"/>
    </row>
    <row r="654" spans="3:4" ht="16">
      <c r="C654" s="820"/>
      <c r="D654" s="820"/>
    </row>
    <row r="655" spans="3:4" ht="16">
      <c r="C655" s="820"/>
      <c r="D655" s="820"/>
    </row>
    <row r="656" spans="3:4" ht="16">
      <c r="C656" s="820"/>
      <c r="D656" s="820"/>
    </row>
    <row r="657" spans="3:4" ht="16">
      <c r="C657" s="820"/>
      <c r="D657" s="820"/>
    </row>
    <row r="658" spans="3:4" ht="16">
      <c r="C658" s="820"/>
      <c r="D658" s="820"/>
    </row>
    <row r="659" spans="3:4" ht="16">
      <c r="C659" s="820"/>
      <c r="D659" s="820"/>
    </row>
    <row r="660" spans="3:4" ht="16">
      <c r="C660" s="820"/>
      <c r="D660" s="820"/>
    </row>
    <row r="661" spans="3:4" ht="16">
      <c r="C661" s="820"/>
      <c r="D661" s="820"/>
    </row>
    <row r="662" spans="3:4" ht="16">
      <c r="C662" s="820"/>
      <c r="D662" s="820"/>
    </row>
    <row r="663" spans="3:4" ht="16">
      <c r="C663" s="820"/>
      <c r="D663" s="820"/>
    </row>
    <row r="664" spans="3:4" ht="16">
      <c r="C664" s="820"/>
      <c r="D664" s="820"/>
    </row>
    <row r="665" spans="3:4" ht="16">
      <c r="C665" s="820"/>
      <c r="D665" s="820"/>
    </row>
    <row r="666" spans="3:4" ht="16">
      <c r="C666" s="820"/>
      <c r="D666" s="820"/>
    </row>
    <row r="667" spans="3:4" ht="16">
      <c r="C667" s="820"/>
      <c r="D667" s="820"/>
    </row>
    <row r="668" spans="3:4" ht="16">
      <c r="C668" s="820"/>
      <c r="D668" s="820"/>
    </row>
    <row r="669" spans="3:4" ht="16">
      <c r="C669" s="820"/>
      <c r="D669" s="820"/>
    </row>
    <row r="670" spans="3:4" ht="16">
      <c r="C670" s="820"/>
      <c r="D670" s="820"/>
    </row>
    <row r="671" spans="3:4" ht="16">
      <c r="C671" s="820"/>
      <c r="D671" s="820"/>
    </row>
    <row r="672" spans="3:4" ht="16">
      <c r="C672" s="820"/>
      <c r="D672" s="820"/>
    </row>
    <row r="673" spans="3:4" ht="16">
      <c r="C673" s="820"/>
      <c r="D673" s="820"/>
    </row>
    <row r="674" spans="3:4" ht="16">
      <c r="C674" s="820"/>
      <c r="D674" s="820"/>
    </row>
    <row r="675" spans="3:4" ht="16">
      <c r="C675" s="820"/>
      <c r="D675" s="820"/>
    </row>
    <row r="676" spans="3:4" ht="16">
      <c r="C676" s="820"/>
      <c r="D676" s="820"/>
    </row>
    <row r="677" spans="3:4" ht="16">
      <c r="C677" s="820"/>
      <c r="D677" s="820"/>
    </row>
    <row r="678" spans="3:4" ht="16">
      <c r="C678" s="820"/>
      <c r="D678" s="820"/>
    </row>
    <row r="679" spans="3:4" ht="16">
      <c r="C679" s="820"/>
      <c r="D679" s="820"/>
    </row>
    <row r="680" spans="3:4" ht="16">
      <c r="C680" s="820"/>
      <c r="D680" s="820"/>
    </row>
    <row r="681" spans="3:4" ht="16">
      <c r="C681" s="820"/>
      <c r="D681" s="820"/>
    </row>
    <row r="682" spans="3:4" ht="16">
      <c r="C682" s="820"/>
      <c r="D682" s="820"/>
    </row>
    <row r="683" spans="3:4" ht="16">
      <c r="C683" s="820"/>
      <c r="D683" s="820"/>
    </row>
    <row r="684" spans="3:4" ht="16">
      <c r="C684" s="820"/>
      <c r="D684" s="820"/>
    </row>
    <row r="685" spans="3:4" ht="16">
      <c r="C685" s="820"/>
      <c r="D685" s="820"/>
    </row>
    <row r="686" spans="3:4" ht="16">
      <c r="C686" s="820"/>
      <c r="D686" s="820"/>
    </row>
    <row r="687" spans="3:4" ht="16">
      <c r="C687" s="820"/>
      <c r="D687" s="820"/>
    </row>
    <row r="688" spans="3:4" ht="16">
      <c r="C688" s="820"/>
      <c r="D688" s="820"/>
    </row>
    <row r="689" spans="3:4" ht="16">
      <c r="C689" s="820"/>
      <c r="D689" s="820"/>
    </row>
    <row r="690" spans="3:4" ht="16">
      <c r="C690" s="820"/>
      <c r="D690" s="820"/>
    </row>
    <row r="691" spans="3:4" ht="16">
      <c r="C691" s="820"/>
      <c r="D691" s="820"/>
    </row>
    <row r="692" spans="3:4" ht="16">
      <c r="C692" s="820"/>
      <c r="D692" s="820"/>
    </row>
    <row r="693" spans="3:4" ht="16">
      <c r="C693" s="820"/>
      <c r="D693" s="820"/>
    </row>
    <row r="694" spans="3:4" ht="16">
      <c r="C694" s="820"/>
      <c r="D694" s="820"/>
    </row>
    <row r="695" spans="3:4" ht="16">
      <c r="C695" s="820"/>
      <c r="D695" s="820"/>
    </row>
    <row r="696" spans="3:4" ht="16">
      <c r="C696" s="820"/>
      <c r="D696" s="820"/>
    </row>
    <row r="697" spans="3:4" ht="16">
      <c r="C697" s="820"/>
      <c r="D697" s="820"/>
    </row>
    <row r="698" spans="3:4" ht="16">
      <c r="C698" s="820"/>
      <c r="D698" s="820"/>
    </row>
    <row r="699" spans="3:4" ht="16">
      <c r="C699" s="820"/>
      <c r="D699" s="820"/>
    </row>
    <row r="700" spans="3:4" ht="16">
      <c r="C700" s="820"/>
      <c r="D700" s="820"/>
    </row>
    <row r="701" spans="3:4" ht="16">
      <c r="C701" s="820"/>
      <c r="D701" s="820"/>
    </row>
    <row r="702" spans="3:4" ht="16">
      <c r="C702" s="820"/>
      <c r="D702" s="820"/>
    </row>
    <row r="703" spans="3:4" ht="16">
      <c r="C703" s="820"/>
      <c r="D703" s="820"/>
    </row>
    <row r="704" spans="3:4" ht="16">
      <c r="C704" s="820"/>
      <c r="D704" s="820"/>
    </row>
    <row r="705" spans="3:4" ht="16">
      <c r="C705" s="820"/>
      <c r="D705" s="820"/>
    </row>
    <row r="706" spans="3:4" ht="16">
      <c r="C706" s="820"/>
      <c r="D706" s="820"/>
    </row>
    <row r="707" spans="3:4" ht="16">
      <c r="C707" s="820"/>
      <c r="D707" s="820"/>
    </row>
    <row r="708" spans="3:4" ht="16">
      <c r="C708" s="820"/>
      <c r="D708" s="820"/>
    </row>
    <row r="709" spans="3:4" ht="16">
      <c r="C709" s="820"/>
      <c r="D709" s="820"/>
    </row>
    <row r="710" spans="3:4" ht="16">
      <c r="C710" s="820"/>
      <c r="D710" s="820"/>
    </row>
    <row r="711" spans="3:4" ht="16">
      <c r="C711" s="820"/>
      <c r="D711" s="820"/>
    </row>
    <row r="712" spans="3:4" ht="16">
      <c r="C712" s="820"/>
      <c r="D712" s="820"/>
    </row>
    <row r="713" spans="3:4" ht="16">
      <c r="C713" s="820"/>
      <c r="D713" s="820"/>
    </row>
    <row r="714" spans="3:4" ht="16">
      <c r="C714" s="820"/>
      <c r="D714" s="820"/>
    </row>
    <row r="715" spans="3:4" ht="16">
      <c r="C715" s="820"/>
      <c r="D715" s="820"/>
    </row>
    <row r="716" spans="3:4" ht="16">
      <c r="C716" s="820"/>
      <c r="D716" s="820"/>
    </row>
    <row r="717" spans="3:4" ht="16">
      <c r="C717" s="820"/>
      <c r="D717" s="820"/>
    </row>
    <row r="718" spans="3:4" ht="16">
      <c r="C718" s="820"/>
      <c r="D718" s="820"/>
    </row>
    <row r="719" spans="3:4" ht="16">
      <c r="C719" s="820"/>
      <c r="D719" s="820"/>
    </row>
    <row r="720" spans="3:4" ht="16">
      <c r="C720" s="820"/>
      <c r="D720" s="820"/>
    </row>
    <row r="721" spans="3:4" ht="16">
      <c r="C721" s="820"/>
      <c r="D721" s="820"/>
    </row>
    <row r="722" spans="3:4" ht="16">
      <c r="C722" s="820"/>
      <c r="D722" s="820"/>
    </row>
    <row r="723" spans="3:4" ht="16">
      <c r="C723" s="820"/>
      <c r="D723" s="820"/>
    </row>
    <row r="724" spans="3:4" ht="16">
      <c r="C724" s="820"/>
      <c r="D724" s="820"/>
    </row>
    <row r="725" spans="3:4" ht="16">
      <c r="C725" s="820"/>
      <c r="D725" s="820"/>
    </row>
    <row r="726" spans="3:4" ht="16">
      <c r="C726" s="820"/>
      <c r="D726" s="820"/>
    </row>
    <row r="727" spans="3:4" ht="16">
      <c r="C727" s="820"/>
      <c r="D727" s="820"/>
    </row>
    <row r="728" spans="3:4" ht="16">
      <c r="C728" s="820"/>
      <c r="D728" s="820"/>
    </row>
    <row r="729" spans="3:4" ht="16">
      <c r="C729" s="820"/>
      <c r="D729" s="820"/>
    </row>
    <row r="730" spans="3:4" ht="16">
      <c r="C730" s="820"/>
      <c r="D730" s="820"/>
    </row>
    <row r="731" spans="3:4" ht="16">
      <c r="C731" s="820"/>
      <c r="D731" s="820"/>
    </row>
    <row r="732" spans="3:4" ht="16">
      <c r="C732" s="820"/>
      <c r="D732" s="820"/>
    </row>
    <row r="733" spans="3:4" ht="16">
      <c r="C733" s="820"/>
      <c r="D733" s="820"/>
    </row>
    <row r="734" spans="3:4" ht="16">
      <c r="C734" s="820"/>
      <c r="D734" s="820"/>
    </row>
    <row r="735" spans="3:4" ht="16">
      <c r="C735" s="820"/>
      <c r="D735" s="820"/>
    </row>
    <row r="736" spans="3:4" ht="16">
      <c r="C736" s="820"/>
      <c r="D736" s="820"/>
    </row>
    <row r="737" spans="3:4" ht="16">
      <c r="C737" s="820"/>
      <c r="D737" s="820"/>
    </row>
    <row r="738" spans="3:4" ht="16">
      <c r="C738" s="820"/>
      <c r="D738" s="820"/>
    </row>
    <row r="739" spans="3:4" ht="16">
      <c r="C739" s="820"/>
      <c r="D739" s="820"/>
    </row>
    <row r="740" spans="3:4" ht="16">
      <c r="C740" s="820"/>
      <c r="D740" s="820"/>
    </row>
    <row r="741" spans="3:4" ht="16">
      <c r="C741" s="820"/>
      <c r="D741" s="820"/>
    </row>
    <row r="742" spans="3:4" ht="16">
      <c r="C742" s="820"/>
      <c r="D742" s="820"/>
    </row>
    <row r="743" spans="3:4" ht="16">
      <c r="C743" s="820"/>
      <c r="D743" s="820"/>
    </row>
    <row r="744" spans="3:4" ht="16">
      <c r="C744" s="820"/>
      <c r="D744" s="820"/>
    </row>
    <row r="745" spans="3:4" ht="16">
      <c r="C745" s="820"/>
      <c r="D745" s="820"/>
    </row>
    <row r="746" spans="3:4" ht="16">
      <c r="C746" s="820"/>
      <c r="D746" s="820"/>
    </row>
    <row r="747" spans="3:4" ht="16">
      <c r="C747" s="820"/>
      <c r="D747" s="820"/>
    </row>
    <row r="748" spans="3:4" ht="16">
      <c r="C748" s="820"/>
      <c r="D748" s="820"/>
    </row>
    <row r="749" spans="3:4" ht="16">
      <c r="C749" s="820"/>
      <c r="D749" s="820"/>
    </row>
    <row r="750" spans="3:4" ht="16">
      <c r="C750" s="820"/>
      <c r="D750" s="820"/>
    </row>
    <row r="751" spans="3:4" ht="16">
      <c r="C751" s="820"/>
      <c r="D751" s="820"/>
    </row>
    <row r="752" spans="3:4" ht="16">
      <c r="C752" s="820"/>
      <c r="D752" s="820"/>
    </row>
    <row r="753" spans="3:4" ht="16">
      <c r="C753" s="820"/>
      <c r="D753" s="820"/>
    </row>
    <row r="754" spans="3:4" ht="16">
      <c r="C754" s="820"/>
      <c r="D754" s="820"/>
    </row>
    <row r="755" spans="3:4" ht="16">
      <c r="C755" s="820"/>
      <c r="D755" s="820"/>
    </row>
    <row r="756" spans="3:4" ht="16">
      <c r="C756" s="820"/>
      <c r="D756" s="820"/>
    </row>
    <row r="757" spans="3:4" ht="16">
      <c r="C757" s="820"/>
      <c r="D757" s="820"/>
    </row>
    <row r="758" spans="3:4" ht="16">
      <c r="C758" s="820"/>
      <c r="D758" s="820"/>
    </row>
    <row r="759" spans="3:4" ht="16">
      <c r="C759" s="820"/>
      <c r="D759" s="820"/>
    </row>
    <row r="760" spans="3:4" ht="16">
      <c r="C760" s="820"/>
      <c r="D760" s="820"/>
    </row>
    <row r="761" spans="3:4" ht="16">
      <c r="C761" s="820"/>
      <c r="D761" s="820"/>
    </row>
    <row r="762" spans="3:4" ht="16">
      <c r="C762" s="820"/>
      <c r="D762" s="820"/>
    </row>
    <row r="763" spans="3:4" ht="16">
      <c r="C763" s="820"/>
      <c r="D763" s="820"/>
    </row>
    <row r="764" spans="3:4" ht="16">
      <c r="C764" s="820"/>
      <c r="D764" s="820"/>
    </row>
    <row r="765" spans="3:4" ht="16">
      <c r="C765" s="820"/>
      <c r="D765" s="820"/>
    </row>
    <row r="766" spans="3:4" ht="16">
      <c r="C766" s="820"/>
      <c r="D766" s="820"/>
    </row>
    <row r="767" spans="3:4" ht="16">
      <c r="C767" s="820"/>
      <c r="D767" s="820"/>
    </row>
    <row r="768" spans="3:4" ht="16">
      <c r="C768" s="820"/>
      <c r="D768" s="820"/>
    </row>
    <row r="769" spans="3:4" ht="16">
      <c r="C769" s="820"/>
      <c r="D769" s="820"/>
    </row>
    <row r="770" spans="3:4" ht="16">
      <c r="C770" s="820"/>
      <c r="D770" s="820"/>
    </row>
    <row r="771" spans="3:4" ht="16">
      <c r="C771" s="820"/>
      <c r="D771" s="820"/>
    </row>
    <row r="772" spans="3:4" ht="16">
      <c r="C772" s="820"/>
      <c r="D772" s="820"/>
    </row>
    <row r="773" spans="3:4" ht="16">
      <c r="C773" s="820"/>
      <c r="D773" s="820"/>
    </row>
    <row r="774" spans="3:4" ht="16">
      <c r="C774" s="820"/>
      <c r="D774" s="820"/>
    </row>
    <row r="775" spans="3:4" ht="16">
      <c r="C775" s="820"/>
      <c r="D775" s="820"/>
    </row>
    <row r="776" spans="3:4" ht="16">
      <c r="C776" s="820"/>
      <c r="D776" s="820"/>
    </row>
    <row r="777" spans="3:4" ht="16">
      <c r="C777" s="820"/>
      <c r="D777" s="820"/>
    </row>
    <row r="778" spans="3:4" ht="16">
      <c r="C778" s="820"/>
      <c r="D778" s="820"/>
    </row>
    <row r="779" spans="3:4" ht="16">
      <c r="C779" s="820"/>
      <c r="D779" s="820"/>
    </row>
    <row r="780" spans="3:4" ht="16">
      <c r="C780" s="820"/>
      <c r="D780" s="820"/>
    </row>
    <row r="781" spans="3:4" ht="16">
      <c r="C781" s="820"/>
      <c r="D781" s="820"/>
    </row>
    <row r="782" spans="3:4" ht="16">
      <c r="C782" s="820"/>
      <c r="D782" s="820"/>
    </row>
    <row r="783" spans="3:4" ht="16">
      <c r="C783" s="820"/>
      <c r="D783" s="820"/>
    </row>
    <row r="784" spans="3:4" ht="16">
      <c r="C784" s="820"/>
      <c r="D784" s="820"/>
    </row>
    <row r="785" spans="3:4" ht="16">
      <c r="C785" s="820"/>
      <c r="D785" s="820"/>
    </row>
    <row r="786" spans="3:4" ht="16">
      <c r="C786" s="820"/>
      <c r="D786" s="820"/>
    </row>
    <row r="787" spans="3:4" ht="16">
      <c r="C787" s="820"/>
      <c r="D787" s="820"/>
    </row>
    <row r="788" spans="3:4" ht="16">
      <c r="C788" s="820"/>
      <c r="D788" s="820"/>
    </row>
    <row r="789" spans="3:4" ht="16">
      <c r="C789" s="820"/>
      <c r="D789" s="820"/>
    </row>
    <row r="790" spans="3:4" ht="16">
      <c r="C790" s="820"/>
      <c r="D790" s="820"/>
    </row>
    <row r="791" spans="3:4" ht="16">
      <c r="C791" s="820"/>
      <c r="D791" s="820"/>
    </row>
    <row r="792" spans="3:4" ht="16">
      <c r="C792" s="820"/>
      <c r="D792" s="820"/>
    </row>
    <row r="793" spans="3:4" ht="16">
      <c r="C793" s="820"/>
      <c r="D793" s="820"/>
    </row>
    <row r="794" spans="3:4" ht="16">
      <c r="C794" s="820"/>
      <c r="D794" s="820"/>
    </row>
    <row r="795" spans="3:4" ht="16">
      <c r="C795" s="820"/>
      <c r="D795" s="820"/>
    </row>
    <row r="796" spans="3:4" ht="16">
      <c r="C796" s="820"/>
      <c r="D796" s="820"/>
    </row>
    <row r="797" spans="3:4" ht="16">
      <c r="C797" s="820"/>
      <c r="D797" s="820"/>
    </row>
    <row r="798" spans="3:4" ht="16">
      <c r="C798" s="820"/>
      <c r="D798" s="820"/>
    </row>
    <row r="799" spans="3:4" ht="16">
      <c r="C799" s="820"/>
      <c r="D799" s="820"/>
    </row>
    <row r="800" spans="3:4" ht="16">
      <c r="C800" s="820"/>
      <c r="D800" s="820"/>
    </row>
    <row r="801" spans="3:4" ht="16">
      <c r="C801" s="820"/>
      <c r="D801" s="820"/>
    </row>
    <row r="802" spans="3:4" ht="16">
      <c r="C802" s="820"/>
      <c r="D802" s="820"/>
    </row>
    <row r="803" spans="3:4" ht="16">
      <c r="C803" s="820"/>
      <c r="D803" s="820"/>
    </row>
    <row r="804" spans="3:4" ht="16">
      <c r="C804" s="820"/>
      <c r="D804" s="820"/>
    </row>
    <row r="805" spans="3:4" ht="16">
      <c r="C805" s="820"/>
      <c r="D805" s="820"/>
    </row>
    <row r="806" spans="3:4" ht="16">
      <c r="C806" s="820"/>
      <c r="D806" s="820"/>
    </row>
    <row r="807" spans="3:4" ht="16">
      <c r="C807" s="820"/>
      <c r="D807" s="820"/>
    </row>
    <row r="808" spans="3:4" ht="16">
      <c r="C808" s="820"/>
      <c r="D808" s="820"/>
    </row>
    <row r="809" spans="3:4" ht="16">
      <c r="C809" s="820"/>
      <c r="D809" s="820"/>
    </row>
    <row r="810" spans="3:4" ht="16">
      <c r="C810" s="820"/>
      <c r="D810" s="820"/>
    </row>
    <row r="811" spans="3:4" ht="16">
      <c r="C811" s="820"/>
      <c r="D811" s="820"/>
    </row>
    <row r="812" spans="3:4" ht="16">
      <c r="C812" s="820"/>
      <c r="D812" s="820"/>
    </row>
    <row r="813" spans="3:4" ht="16">
      <c r="C813" s="820"/>
      <c r="D813" s="820"/>
    </row>
    <row r="814" spans="3:4" ht="16">
      <c r="C814" s="820"/>
      <c r="D814" s="820"/>
    </row>
    <row r="815" spans="3:4" ht="16">
      <c r="C815" s="820"/>
      <c r="D815" s="820"/>
    </row>
    <row r="816" spans="3:4" ht="16">
      <c r="C816" s="820"/>
      <c r="D816" s="820"/>
    </row>
    <row r="817" spans="3:4" ht="16">
      <c r="C817" s="820"/>
      <c r="D817" s="820"/>
    </row>
    <row r="818" spans="3:4" ht="16">
      <c r="C818" s="820"/>
      <c r="D818" s="820"/>
    </row>
    <row r="819" spans="3:4" ht="16">
      <c r="C819" s="820"/>
      <c r="D819" s="820"/>
    </row>
    <row r="820" spans="3:4" ht="16">
      <c r="C820" s="820"/>
      <c r="D820" s="820"/>
    </row>
    <row r="821" spans="3:4" ht="16">
      <c r="C821" s="820"/>
      <c r="D821" s="820"/>
    </row>
    <row r="822" spans="3:4" ht="16">
      <c r="C822" s="820"/>
      <c r="D822" s="820"/>
    </row>
    <row r="823" spans="3:4" ht="16">
      <c r="C823" s="820"/>
      <c r="D823" s="820"/>
    </row>
    <row r="824" spans="3:4" ht="16">
      <c r="C824" s="820"/>
      <c r="D824" s="820"/>
    </row>
    <row r="825" spans="3:4" ht="16">
      <c r="C825" s="820"/>
      <c r="D825" s="820"/>
    </row>
    <row r="826" spans="3:4" ht="16">
      <c r="C826" s="820"/>
      <c r="D826" s="820"/>
    </row>
    <row r="827" spans="3:4" ht="16">
      <c r="C827" s="820"/>
      <c r="D827" s="820"/>
    </row>
    <row r="828" spans="3:4" ht="16">
      <c r="C828" s="820"/>
      <c r="D828" s="820"/>
    </row>
    <row r="829" spans="3:4" ht="16">
      <c r="C829" s="820"/>
      <c r="D829" s="820"/>
    </row>
    <row r="830" spans="3:4" ht="16">
      <c r="C830" s="820"/>
      <c r="D830" s="820"/>
    </row>
    <row r="831" spans="3:4" ht="16">
      <c r="C831" s="820"/>
      <c r="D831" s="820"/>
    </row>
    <row r="832" spans="3:4" ht="16">
      <c r="C832" s="820"/>
      <c r="D832" s="820"/>
    </row>
    <row r="833" spans="3:4" ht="16">
      <c r="C833" s="820"/>
      <c r="D833" s="820"/>
    </row>
    <row r="834" spans="3:4" ht="16">
      <c r="C834" s="820"/>
      <c r="D834" s="820"/>
    </row>
    <row r="835" spans="3:4" ht="16">
      <c r="C835" s="820"/>
      <c r="D835" s="820"/>
    </row>
    <row r="836" spans="3:4" ht="16">
      <c r="C836" s="820"/>
      <c r="D836" s="820"/>
    </row>
    <row r="837" spans="3:4" ht="16">
      <c r="C837" s="820"/>
      <c r="D837" s="820"/>
    </row>
    <row r="838" spans="3:4" ht="16">
      <c r="C838" s="820"/>
      <c r="D838" s="820"/>
    </row>
    <row r="839" spans="3:4" ht="16">
      <c r="C839" s="820"/>
      <c r="D839" s="820"/>
    </row>
    <row r="840" spans="3:4" ht="16">
      <c r="C840" s="820"/>
      <c r="D840" s="820"/>
    </row>
    <row r="841" spans="3:4" ht="16">
      <c r="C841" s="820"/>
      <c r="D841" s="820"/>
    </row>
    <row r="842" spans="3:4" ht="16">
      <c r="C842" s="820"/>
      <c r="D842" s="820"/>
    </row>
    <row r="843" spans="3:4" ht="16">
      <c r="C843" s="820"/>
      <c r="D843" s="820"/>
    </row>
    <row r="844" spans="3:4" ht="16">
      <c r="C844" s="820"/>
      <c r="D844" s="820"/>
    </row>
    <row r="845" spans="3:4" ht="16">
      <c r="C845" s="820"/>
      <c r="D845" s="820"/>
    </row>
    <row r="846" spans="3:4" ht="16">
      <c r="C846" s="820"/>
      <c r="D846" s="820"/>
    </row>
    <row r="847" spans="3:4" ht="16">
      <c r="C847" s="820"/>
      <c r="D847" s="820"/>
    </row>
    <row r="848" spans="3:4" ht="16">
      <c r="C848" s="820"/>
      <c r="D848" s="820"/>
    </row>
    <row r="849" spans="3:4" ht="16">
      <c r="C849" s="820"/>
      <c r="D849" s="820"/>
    </row>
    <row r="850" spans="3:4" ht="16">
      <c r="C850" s="820"/>
      <c r="D850" s="820"/>
    </row>
    <row r="851" spans="3:4" ht="16">
      <c r="C851" s="820"/>
      <c r="D851" s="820"/>
    </row>
    <row r="852" spans="3:4" ht="16">
      <c r="C852" s="820"/>
      <c r="D852" s="820"/>
    </row>
    <row r="853" spans="3:4" ht="16">
      <c r="C853" s="820"/>
      <c r="D853" s="820"/>
    </row>
    <row r="854" spans="3:4" ht="16">
      <c r="C854" s="820"/>
      <c r="D854" s="820"/>
    </row>
    <row r="855" spans="3:4" ht="16">
      <c r="C855" s="820"/>
      <c r="D855" s="820"/>
    </row>
    <row r="856" spans="3:4" ht="16">
      <c r="C856" s="820"/>
      <c r="D856" s="820"/>
    </row>
    <row r="857" spans="3:4" ht="16">
      <c r="C857" s="820"/>
      <c r="D857" s="820"/>
    </row>
    <row r="858" spans="3:4" ht="16">
      <c r="C858" s="820"/>
      <c r="D858" s="820"/>
    </row>
    <row r="859" spans="3:4" ht="16">
      <c r="C859" s="820"/>
      <c r="D859" s="820"/>
    </row>
    <row r="860" spans="3:4" ht="16">
      <c r="C860" s="820"/>
      <c r="D860" s="820"/>
    </row>
    <row r="861" spans="3:4" ht="16">
      <c r="C861" s="820"/>
      <c r="D861" s="820"/>
    </row>
    <row r="862" spans="3:4" ht="16">
      <c r="C862" s="820"/>
      <c r="D862" s="820"/>
    </row>
    <row r="863" spans="3:4" ht="16">
      <c r="C863" s="820"/>
      <c r="D863" s="820"/>
    </row>
    <row r="864" spans="3:4" ht="16">
      <c r="C864" s="820"/>
      <c r="D864" s="820"/>
    </row>
    <row r="865" spans="3:4" ht="16">
      <c r="C865" s="820"/>
      <c r="D865" s="820"/>
    </row>
    <row r="866" spans="3:4" ht="16">
      <c r="C866" s="820"/>
      <c r="D866" s="820"/>
    </row>
    <row r="867" spans="3:4" ht="16">
      <c r="C867" s="820"/>
      <c r="D867" s="820"/>
    </row>
    <row r="868" spans="3:4" ht="16">
      <c r="C868" s="820"/>
      <c r="D868" s="820"/>
    </row>
    <row r="869" spans="3:4" ht="16">
      <c r="C869" s="820"/>
      <c r="D869" s="820"/>
    </row>
    <row r="870" spans="3:4" ht="16">
      <c r="C870" s="820"/>
      <c r="D870" s="820"/>
    </row>
    <row r="871" spans="3:4" ht="16">
      <c r="C871" s="820"/>
      <c r="D871" s="820"/>
    </row>
    <row r="872" spans="3:4" ht="16">
      <c r="C872" s="820"/>
      <c r="D872" s="820"/>
    </row>
    <row r="873" spans="3:4" ht="16">
      <c r="C873" s="820"/>
      <c r="D873" s="820"/>
    </row>
    <row r="874" spans="3:4" ht="16">
      <c r="C874" s="820"/>
      <c r="D874" s="820"/>
    </row>
    <row r="875" spans="3:4" ht="16">
      <c r="C875" s="820"/>
      <c r="D875" s="820"/>
    </row>
    <row r="876" spans="3:4" ht="16">
      <c r="C876" s="820"/>
      <c r="D876" s="820"/>
    </row>
    <row r="877" spans="3:4" ht="16">
      <c r="C877" s="820"/>
      <c r="D877" s="820"/>
    </row>
    <row r="878" spans="3:4" ht="16">
      <c r="C878" s="820"/>
      <c r="D878" s="820"/>
    </row>
    <row r="879" spans="3:4" ht="16">
      <c r="C879" s="820"/>
      <c r="D879" s="820"/>
    </row>
    <row r="880" spans="3:4" ht="16">
      <c r="C880" s="820"/>
      <c r="D880" s="820"/>
    </row>
    <row r="881" spans="3:4" ht="16">
      <c r="C881" s="820"/>
      <c r="D881" s="820"/>
    </row>
    <row r="882" spans="3:4" ht="16">
      <c r="C882" s="820"/>
      <c r="D882" s="820"/>
    </row>
    <row r="883" spans="3:4" ht="16">
      <c r="C883" s="820"/>
      <c r="D883" s="820"/>
    </row>
    <row r="884" spans="3:4" ht="16">
      <c r="C884" s="820"/>
      <c r="D884" s="820"/>
    </row>
    <row r="885" spans="3:4" ht="16">
      <c r="C885" s="820"/>
      <c r="D885" s="820"/>
    </row>
    <row r="886" spans="3:4" ht="16">
      <c r="C886" s="820"/>
      <c r="D886" s="820"/>
    </row>
    <row r="887" spans="3:4" ht="16">
      <c r="C887" s="820"/>
      <c r="D887" s="820"/>
    </row>
    <row r="888" spans="3:4" ht="16">
      <c r="C888" s="820"/>
      <c r="D888" s="820"/>
    </row>
    <row r="889" spans="3:4" ht="16">
      <c r="C889" s="820"/>
      <c r="D889" s="820"/>
    </row>
    <row r="890" spans="3:4" ht="16">
      <c r="C890" s="820"/>
      <c r="D890" s="820"/>
    </row>
    <row r="891" spans="3:4" ht="16">
      <c r="C891" s="820"/>
      <c r="D891" s="820"/>
    </row>
    <row r="892" spans="3:4" ht="16">
      <c r="C892" s="820"/>
      <c r="D892" s="820"/>
    </row>
    <row r="893" spans="3:4" ht="16">
      <c r="C893" s="820"/>
      <c r="D893" s="820"/>
    </row>
    <row r="894" spans="3:4" ht="16">
      <c r="C894" s="820"/>
      <c r="D894" s="820"/>
    </row>
    <row r="895" spans="3:4" ht="16">
      <c r="C895" s="820"/>
      <c r="D895" s="820"/>
    </row>
    <row r="896" spans="3:4" ht="16">
      <c r="C896" s="820"/>
      <c r="D896" s="820"/>
    </row>
    <row r="897" spans="3:4" ht="16">
      <c r="C897" s="820"/>
      <c r="D897" s="820"/>
    </row>
    <row r="898" spans="3:4" ht="16">
      <c r="C898" s="820"/>
      <c r="D898" s="820"/>
    </row>
    <row r="899" spans="3:4" ht="16">
      <c r="C899" s="820"/>
      <c r="D899" s="820"/>
    </row>
    <row r="900" spans="3:4" ht="16">
      <c r="C900" s="820"/>
      <c r="D900" s="820"/>
    </row>
    <row r="901" spans="3:4" ht="16">
      <c r="C901" s="820"/>
      <c r="D901" s="820"/>
    </row>
    <row r="902" spans="3:4" ht="16">
      <c r="C902" s="820"/>
      <c r="D902" s="820"/>
    </row>
    <row r="903" spans="3:4" ht="16">
      <c r="C903" s="820"/>
      <c r="D903" s="820"/>
    </row>
    <row r="904" spans="3:4" ht="16">
      <c r="C904" s="820"/>
      <c r="D904" s="820"/>
    </row>
    <row r="905" spans="3:4" ht="16">
      <c r="C905" s="820"/>
      <c r="D905" s="820"/>
    </row>
    <row r="906" spans="3:4" ht="16">
      <c r="C906" s="820"/>
      <c r="D906" s="820"/>
    </row>
    <row r="907" spans="3:4" ht="16">
      <c r="C907" s="820"/>
      <c r="D907" s="820"/>
    </row>
    <row r="908" spans="3:4" ht="16">
      <c r="C908" s="820"/>
      <c r="D908" s="820"/>
    </row>
    <row r="909" spans="3:4" ht="16">
      <c r="C909" s="820"/>
      <c r="D909" s="820"/>
    </row>
    <row r="910" spans="3:4" ht="16">
      <c r="C910" s="820"/>
      <c r="D910" s="820"/>
    </row>
    <row r="911" spans="3:4" ht="16">
      <c r="C911" s="820"/>
      <c r="D911" s="820"/>
    </row>
    <row r="912" spans="3:4" ht="16">
      <c r="C912" s="820"/>
      <c r="D912" s="820"/>
    </row>
    <row r="913" spans="3:4" ht="16">
      <c r="C913" s="820"/>
      <c r="D913" s="820"/>
    </row>
    <row r="914" spans="3:4" ht="16">
      <c r="C914" s="820"/>
      <c r="D914" s="820"/>
    </row>
    <row r="915" spans="3:4" ht="16">
      <c r="C915" s="820"/>
      <c r="D915" s="820"/>
    </row>
    <row r="916" spans="3:4" ht="16">
      <c r="C916" s="820"/>
      <c r="D916" s="820"/>
    </row>
    <row r="917" spans="3:4" ht="16">
      <c r="C917" s="820"/>
      <c r="D917" s="820"/>
    </row>
    <row r="918" spans="3:4" ht="16">
      <c r="C918" s="820"/>
      <c r="D918" s="820"/>
    </row>
    <row r="919" spans="3:4" ht="16">
      <c r="C919" s="820"/>
      <c r="D919" s="820"/>
    </row>
    <row r="920" spans="3:4" ht="16">
      <c r="C920" s="820"/>
      <c r="D920" s="820"/>
    </row>
    <row r="921" spans="3:4" ht="16">
      <c r="C921" s="820"/>
      <c r="D921" s="820"/>
    </row>
    <row r="922" spans="3:4" ht="16">
      <c r="C922" s="820"/>
      <c r="D922" s="820"/>
    </row>
    <row r="923" spans="3:4" ht="16">
      <c r="C923" s="820"/>
      <c r="D923" s="820"/>
    </row>
    <row r="924" spans="3:4" ht="16">
      <c r="C924" s="820"/>
      <c r="D924" s="820"/>
    </row>
    <row r="925" spans="3:4" ht="16">
      <c r="C925" s="820"/>
      <c r="D925" s="820"/>
    </row>
    <row r="926" spans="3:4" ht="16">
      <c r="C926" s="820"/>
      <c r="D926" s="820"/>
    </row>
    <row r="927" spans="3:4" ht="16">
      <c r="C927" s="820"/>
      <c r="D927" s="820"/>
    </row>
    <row r="928" spans="3:4" ht="16">
      <c r="C928" s="820"/>
      <c r="D928" s="820"/>
    </row>
    <row r="929" spans="3:4" ht="16">
      <c r="C929" s="820"/>
      <c r="D929" s="820"/>
    </row>
    <row r="930" spans="3:4" ht="16">
      <c r="C930" s="820"/>
      <c r="D930" s="820"/>
    </row>
    <row r="931" spans="3:4" ht="16">
      <c r="C931" s="820"/>
      <c r="D931" s="820"/>
    </row>
    <row r="932" spans="3:4" ht="16">
      <c r="C932" s="820"/>
      <c r="D932" s="820"/>
    </row>
    <row r="933" spans="3:4" ht="16">
      <c r="C933" s="820"/>
      <c r="D933" s="820"/>
    </row>
    <row r="934" spans="3:4" ht="16">
      <c r="C934" s="820"/>
      <c r="D934" s="820"/>
    </row>
    <row r="935" spans="3:4" ht="16">
      <c r="C935" s="820"/>
      <c r="D935" s="820"/>
    </row>
    <row r="936" spans="3:4" ht="16">
      <c r="C936" s="820"/>
      <c r="D936" s="820"/>
    </row>
    <row r="937" spans="3:4" ht="16">
      <c r="C937" s="820"/>
      <c r="D937" s="820"/>
    </row>
    <row r="938" spans="3:4" ht="16">
      <c r="C938" s="820"/>
      <c r="D938" s="820"/>
    </row>
    <row r="939" spans="3:4" ht="16">
      <c r="C939" s="820"/>
      <c r="D939" s="820"/>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54E0-BEB0-4300-B3FC-07D8EF482FB6}">
  <sheetPr>
    <tabColor rgb="FF0000FF"/>
  </sheetPr>
  <dimension ref="A1:Z939"/>
  <sheetViews>
    <sheetView showGridLines="0" zoomScaleNormal="100" workbookViewId="0"/>
  </sheetViews>
  <sheetFormatPr baseColWidth="10" defaultColWidth="12.1640625" defaultRowHeight="15"/>
  <cols>
    <col min="1" max="1" width="2.5" style="821" customWidth="1"/>
    <col min="2" max="2" width="4.1640625" style="821" customWidth="1"/>
    <col min="3" max="3" width="22.5" style="822" customWidth="1"/>
    <col min="4" max="4" width="1.83203125" style="822" customWidth="1"/>
    <col min="5" max="6" width="11.6640625" style="821" customWidth="1"/>
    <col min="7" max="7" width="1.83203125" style="821" customWidth="1"/>
    <col min="8" max="8" width="10.1640625" style="821" customWidth="1"/>
    <col min="9" max="9" width="8" style="821" customWidth="1"/>
    <col min="10" max="10" width="3.33203125" style="821" customWidth="1"/>
    <col min="11" max="11" width="4.1640625" style="821" customWidth="1"/>
    <col min="12" max="12" width="10" style="821" customWidth="1"/>
    <col min="13" max="13" width="5.1640625" style="821" customWidth="1"/>
    <col min="14" max="18" width="12.1640625" style="821"/>
    <col min="19" max="19" width="3.1640625" style="821" customWidth="1"/>
    <col min="20" max="16384" width="12.1640625" style="821"/>
  </cols>
  <sheetData>
    <row r="1" spans="1:26" s="598" customFormat="1" ht="32" customHeight="1">
      <c r="A1" s="594"/>
      <c r="B1" s="595" t="s">
        <v>389</v>
      </c>
      <c r="C1" s="595"/>
      <c r="D1" s="596"/>
      <c r="E1" s="596"/>
      <c r="F1" s="596"/>
      <c r="G1" s="596"/>
      <c r="H1" s="596"/>
      <c r="I1" s="594"/>
      <c r="J1" s="594"/>
      <c r="K1" s="594"/>
      <c r="L1" s="594"/>
      <c r="M1" s="594"/>
      <c r="N1" s="594"/>
      <c r="O1" s="594"/>
      <c r="P1" s="594"/>
      <c r="Q1" s="594"/>
      <c r="R1" s="594"/>
      <c r="S1" s="594"/>
      <c r="T1" s="594"/>
      <c r="U1" s="594"/>
      <c r="V1" s="594"/>
      <c r="W1" s="594"/>
      <c r="X1" s="594"/>
      <c r="Y1" s="594"/>
      <c r="Z1" s="597"/>
    </row>
    <row r="2" spans="1:26" s="793" customFormat="1" ht="15" customHeight="1">
      <c r="A2" s="791"/>
      <c r="B2" s="791"/>
      <c r="C2" s="792"/>
      <c r="D2" s="792"/>
      <c r="E2" s="791"/>
      <c r="F2" s="791"/>
      <c r="G2" s="791"/>
      <c r="H2" s="791"/>
    </row>
    <row r="3" spans="1:26" s="793" customFormat="1" ht="15" customHeight="1">
      <c r="A3" s="791"/>
      <c r="B3" s="791"/>
      <c r="C3" s="792"/>
      <c r="D3" s="792"/>
      <c r="E3" s="791"/>
      <c r="F3" s="791"/>
      <c r="G3" s="791"/>
      <c r="H3" s="791"/>
    </row>
    <row r="4" spans="1:26" s="793" customFormat="1" ht="15.75" customHeight="1" thickBot="1">
      <c r="A4" s="791"/>
      <c r="B4" s="791"/>
      <c r="C4" s="792"/>
      <c r="D4" s="792"/>
      <c r="E4" s="794"/>
      <c r="F4" s="791"/>
      <c r="G4" s="795"/>
      <c r="H4" s="791"/>
    </row>
    <row r="5" spans="1:26" s="793" customFormat="1" ht="21" thickBot="1">
      <c r="A5" s="791"/>
      <c r="B5" s="796"/>
      <c r="C5" s="797" t="s">
        <v>269</v>
      </c>
      <c r="D5" s="798"/>
      <c r="E5" s="799"/>
      <c r="F5" s="800"/>
      <c r="G5" s="801"/>
      <c r="H5" s="800"/>
      <c r="I5" s="802"/>
      <c r="J5" s="802"/>
      <c r="K5" s="802"/>
      <c r="L5" s="802"/>
      <c r="M5" s="802"/>
      <c r="N5" s="802"/>
      <c r="O5" s="802"/>
      <c r="P5" s="802"/>
      <c r="Q5" s="802"/>
      <c r="R5" s="802"/>
      <c r="S5" s="803"/>
    </row>
    <row r="6" spans="1:26" s="793" customFormat="1" ht="16" thickTop="1">
      <c r="A6" s="791"/>
      <c r="B6" s="804"/>
      <c r="C6" s="805"/>
      <c r="D6" s="805"/>
      <c r="E6" s="806"/>
      <c r="F6" s="807"/>
      <c r="G6" s="808"/>
      <c r="H6" s="807"/>
      <c r="I6" s="805"/>
      <c r="J6" s="805"/>
      <c r="K6" s="805"/>
      <c r="L6" s="805"/>
      <c r="M6" s="805"/>
      <c r="N6" s="805"/>
      <c r="O6" s="805"/>
      <c r="P6" s="805"/>
      <c r="Q6" s="805"/>
      <c r="R6" s="805"/>
      <c r="S6" s="809"/>
    </row>
    <row r="7" spans="1:26" s="793" customFormat="1">
      <c r="A7" s="791"/>
      <c r="B7" s="804"/>
      <c r="C7" s="810"/>
      <c r="D7" s="811"/>
      <c r="E7" s="806"/>
      <c r="F7" s="807"/>
      <c r="G7" s="808"/>
      <c r="H7" s="807"/>
      <c r="I7" s="805"/>
      <c r="J7" s="805"/>
      <c r="K7" s="805"/>
      <c r="L7" s="805"/>
      <c r="M7" s="805"/>
      <c r="N7" s="805"/>
      <c r="O7" s="805"/>
      <c r="P7" s="805"/>
      <c r="Q7" s="805"/>
      <c r="R7" s="805"/>
      <c r="S7" s="809"/>
    </row>
    <row r="8" spans="1:26" s="793" customFormat="1">
      <c r="A8" s="791"/>
      <c r="B8" s="804"/>
      <c r="C8" s="810"/>
      <c r="D8" s="811"/>
      <c r="E8" s="806"/>
      <c r="F8" s="807"/>
      <c r="G8" s="808"/>
      <c r="H8" s="807"/>
      <c r="I8" s="805"/>
      <c r="J8" s="805"/>
      <c r="K8" s="805"/>
      <c r="L8" s="805"/>
      <c r="M8" s="805"/>
      <c r="N8" s="805"/>
      <c r="O8" s="805"/>
      <c r="P8" s="805"/>
      <c r="Q8" s="805"/>
      <c r="R8" s="805"/>
      <c r="S8" s="809"/>
    </row>
    <row r="9" spans="1:26" s="793" customFormat="1">
      <c r="A9" s="791"/>
      <c r="B9" s="804"/>
      <c r="C9" s="810"/>
      <c r="D9" s="811"/>
      <c r="E9" s="806"/>
      <c r="F9" s="807"/>
      <c r="G9" s="808"/>
      <c r="H9" s="807"/>
      <c r="I9" s="805"/>
      <c r="J9" s="805"/>
      <c r="K9" s="805"/>
      <c r="L9" s="805"/>
      <c r="M9" s="805"/>
      <c r="N9" s="805"/>
      <c r="O9" s="805"/>
      <c r="P9" s="805"/>
      <c r="Q9" s="805"/>
      <c r="R9" s="805"/>
      <c r="S9" s="809"/>
    </row>
    <row r="10" spans="1:26" s="793" customFormat="1">
      <c r="A10" s="791"/>
      <c r="B10" s="804"/>
      <c r="C10" s="810"/>
      <c r="D10" s="811"/>
      <c r="E10" s="806"/>
      <c r="F10" s="807"/>
      <c r="G10" s="808"/>
      <c r="H10" s="807"/>
      <c r="I10" s="805"/>
      <c r="J10" s="805"/>
      <c r="K10" s="805"/>
      <c r="L10" s="805"/>
      <c r="M10" s="805"/>
      <c r="N10" s="805"/>
      <c r="O10" s="805"/>
      <c r="P10" s="805"/>
      <c r="Q10" s="805"/>
      <c r="R10" s="805"/>
      <c r="S10" s="809"/>
    </row>
    <row r="11" spans="1:26" s="793" customFormat="1">
      <c r="A11" s="791"/>
      <c r="B11" s="804"/>
      <c r="C11" s="810"/>
      <c r="D11" s="811"/>
      <c r="E11" s="806"/>
      <c r="F11" s="807"/>
      <c r="G11" s="808"/>
      <c r="H11" s="807"/>
      <c r="I11" s="805"/>
      <c r="J11" s="805"/>
      <c r="K11" s="805"/>
      <c r="L11" s="805"/>
      <c r="M11" s="805"/>
      <c r="N11" s="805"/>
      <c r="O11" s="805"/>
      <c r="P11" s="805"/>
      <c r="Q11" s="805"/>
      <c r="R11" s="805"/>
      <c r="S11" s="809"/>
    </row>
    <row r="12" spans="1:26" s="793" customFormat="1">
      <c r="A12" s="791"/>
      <c r="B12" s="804"/>
      <c r="C12" s="810"/>
      <c r="D12" s="811"/>
      <c r="E12" s="806"/>
      <c r="F12" s="807"/>
      <c r="G12" s="808"/>
      <c r="H12" s="807"/>
      <c r="I12" s="805"/>
      <c r="J12" s="805"/>
      <c r="K12" s="805"/>
      <c r="L12" s="805"/>
      <c r="M12" s="805"/>
      <c r="N12" s="805"/>
      <c r="O12" s="805"/>
      <c r="P12" s="805"/>
      <c r="Q12" s="805"/>
      <c r="R12" s="805"/>
      <c r="S12" s="809"/>
    </row>
    <row r="13" spans="1:26" s="793" customFormat="1">
      <c r="A13" s="791"/>
      <c r="B13" s="804"/>
      <c r="C13" s="810"/>
      <c r="D13" s="811"/>
      <c r="E13" s="806"/>
      <c r="F13" s="807"/>
      <c r="G13" s="808"/>
      <c r="H13" s="807"/>
      <c r="I13" s="805"/>
      <c r="J13" s="805"/>
      <c r="K13" s="805"/>
      <c r="L13" s="805"/>
      <c r="M13" s="805"/>
      <c r="N13" s="805"/>
      <c r="O13" s="805"/>
      <c r="P13" s="805"/>
      <c r="Q13" s="805"/>
      <c r="R13" s="805"/>
      <c r="S13" s="809"/>
    </row>
    <row r="14" spans="1:26" s="793" customFormat="1">
      <c r="A14" s="791"/>
      <c r="B14" s="804"/>
      <c r="C14" s="810"/>
      <c r="D14" s="811"/>
      <c r="E14" s="806"/>
      <c r="F14" s="807"/>
      <c r="G14" s="808"/>
      <c r="H14" s="807"/>
      <c r="I14" s="805"/>
      <c r="J14" s="805"/>
      <c r="K14" s="805"/>
      <c r="L14" s="805"/>
      <c r="M14" s="805"/>
      <c r="N14" s="805"/>
      <c r="O14" s="805"/>
      <c r="P14" s="805"/>
      <c r="Q14" s="805"/>
      <c r="R14" s="805"/>
      <c r="S14" s="809"/>
    </row>
    <row r="15" spans="1:26" s="793" customFormat="1">
      <c r="A15" s="791"/>
      <c r="B15" s="804"/>
      <c r="C15" s="805"/>
      <c r="D15" s="805"/>
      <c r="E15" s="807"/>
      <c r="F15" s="807"/>
      <c r="G15" s="808"/>
      <c r="H15" s="807"/>
      <c r="I15" s="805"/>
      <c r="J15" s="805"/>
      <c r="K15" s="805"/>
      <c r="L15" s="805"/>
      <c r="M15" s="805"/>
      <c r="N15" s="805"/>
      <c r="O15" s="805"/>
      <c r="P15" s="805"/>
      <c r="Q15" s="805"/>
      <c r="R15" s="805"/>
      <c r="S15" s="809"/>
    </row>
    <row r="16" spans="1:26" s="793" customFormat="1">
      <c r="A16" s="791"/>
      <c r="B16" s="804"/>
      <c r="C16" s="805"/>
      <c r="D16" s="805"/>
      <c r="E16" s="807"/>
      <c r="F16" s="807"/>
      <c r="G16" s="808"/>
      <c r="H16" s="807"/>
      <c r="I16" s="805"/>
      <c r="J16" s="805"/>
      <c r="K16" s="805"/>
      <c r="L16" s="805"/>
      <c r="M16" s="805"/>
      <c r="N16" s="805"/>
      <c r="O16" s="805"/>
      <c r="P16" s="805"/>
      <c r="Q16" s="805"/>
      <c r="R16" s="805"/>
      <c r="S16" s="809"/>
    </row>
    <row r="17" spans="1:19" s="793" customFormat="1">
      <c r="A17" s="791"/>
      <c r="B17" s="804"/>
      <c r="C17" s="805"/>
      <c r="D17" s="805"/>
      <c r="E17" s="807"/>
      <c r="F17" s="807"/>
      <c r="G17" s="807"/>
      <c r="H17" s="807"/>
      <c r="I17" s="805"/>
      <c r="J17" s="805"/>
      <c r="K17" s="805"/>
      <c r="L17" s="805"/>
      <c r="M17" s="805"/>
      <c r="N17" s="805"/>
      <c r="O17" s="805"/>
      <c r="P17" s="805"/>
      <c r="Q17" s="805"/>
      <c r="R17" s="805"/>
      <c r="S17" s="809"/>
    </row>
    <row r="18" spans="1:19" s="793" customFormat="1">
      <c r="A18" s="791"/>
      <c r="B18" s="804"/>
      <c r="C18" s="805"/>
      <c r="D18" s="805"/>
      <c r="E18" s="807"/>
      <c r="F18" s="807"/>
      <c r="G18" s="807"/>
      <c r="H18" s="807"/>
      <c r="I18" s="805"/>
      <c r="J18" s="805"/>
      <c r="K18" s="805"/>
      <c r="L18" s="805"/>
      <c r="M18" s="805"/>
      <c r="N18" s="805"/>
      <c r="O18" s="805"/>
      <c r="P18" s="805"/>
      <c r="Q18" s="805"/>
      <c r="R18" s="805"/>
      <c r="S18" s="809"/>
    </row>
    <row r="19" spans="1:19" s="793" customFormat="1">
      <c r="A19" s="791"/>
      <c r="B19" s="804"/>
      <c r="C19" s="805"/>
      <c r="D19" s="805"/>
      <c r="E19" s="807"/>
      <c r="F19" s="807"/>
      <c r="G19" s="807"/>
      <c r="H19" s="807"/>
      <c r="I19" s="805"/>
      <c r="J19" s="805"/>
      <c r="K19" s="805"/>
      <c r="L19" s="805"/>
      <c r="M19" s="805"/>
      <c r="N19" s="805"/>
      <c r="O19" s="805"/>
      <c r="P19" s="805"/>
      <c r="Q19" s="805"/>
      <c r="R19" s="805"/>
      <c r="S19" s="809"/>
    </row>
    <row r="20" spans="1:19" s="793" customFormat="1">
      <c r="A20" s="791"/>
      <c r="B20" s="804"/>
      <c r="C20" s="805"/>
      <c r="D20" s="805"/>
      <c r="E20" s="807"/>
      <c r="F20" s="807"/>
      <c r="G20" s="807"/>
      <c r="H20" s="807"/>
      <c r="I20" s="805"/>
      <c r="J20" s="805"/>
      <c r="K20" s="805"/>
      <c r="L20" s="805"/>
      <c r="M20" s="805"/>
      <c r="N20" s="805"/>
      <c r="O20" s="805"/>
      <c r="P20" s="805"/>
      <c r="Q20" s="805"/>
      <c r="R20" s="805"/>
      <c r="S20" s="809"/>
    </row>
    <row r="21" spans="1:19" s="793" customFormat="1">
      <c r="A21" s="791"/>
      <c r="B21" s="804"/>
      <c r="C21" s="805"/>
      <c r="D21" s="805"/>
      <c r="E21" s="807"/>
      <c r="F21" s="807"/>
      <c r="G21" s="807"/>
      <c r="H21" s="807"/>
      <c r="I21" s="805"/>
      <c r="J21" s="805"/>
      <c r="K21" s="805"/>
      <c r="L21" s="805"/>
      <c r="M21" s="805"/>
      <c r="N21" s="805"/>
      <c r="O21" s="805"/>
      <c r="P21" s="805"/>
      <c r="Q21" s="805"/>
      <c r="R21" s="805"/>
      <c r="S21" s="809"/>
    </row>
    <row r="22" spans="1:19" s="793" customFormat="1" ht="21.5" customHeight="1" thickBot="1">
      <c r="A22" s="791"/>
      <c r="B22" s="812"/>
      <c r="C22" s="813"/>
      <c r="D22" s="813"/>
      <c r="E22" s="814"/>
      <c r="F22" s="814"/>
      <c r="G22" s="814"/>
      <c r="H22" s="814"/>
      <c r="I22" s="815"/>
      <c r="J22" s="815"/>
      <c r="K22" s="815"/>
      <c r="L22" s="815"/>
      <c r="M22" s="815"/>
      <c r="N22" s="815"/>
      <c r="O22" s="815"/>
      <c r="P22" s="815"/>
      <c r="Q22" s="815"/>
      <c r="R22" s="815"/>
      <c r="S22" s="816"/>
    </row>
    <row r="23" spans="1:19" s="793" customFormat="1">
      <c r="A23" s="791"/>
      <c r="B23" s="791"/>
      <c r="C23" s="792"/>
      <c r="D23" s="792"/>
      <c r="E23" s="791"/>
      <c r="F23" s="791"/>
      <c r="G23" s="791"/>
      <c r="H23" s="791"/>
    </row>
    <row r="24" spans="1:19" s="793" customFormat="1">
      <c r="A24" s="791"/>
      <c r="B24" s="791"/>
      <c r="C24" s="792"/>
      <c r="D24" s="792"/>
      <c r="E24" s="791"/>
      <c r="F24" s="791"/>
      <c r="G24" s="791"/>
      <c r="H24" s="791"/>
    </row>
    <row r="25" spans="1:19" s="793" customFormat="1">
      <c r="A25" s="791"/>
      <c r="B25" s="791"/>
      <c r="C25" s="792"/>
      <c r="D25" s="792"/>
      <c r="E25" s="412" t="s">
        <v>296</v>
      </c>
      <c r="F25" s="413"/>
      <c r="G25" s="413"/>
      <c r="H25" s="413"/>
      <c r="I25" s="271"/>
      <c r="J25" s="271"/>
      <c r="K25" s="617"/>
      <c r="L25" s="617"/>
    </row>
    <row r="26" spans="1:19" s="793" customFormat="1" ht="16" thickBot="1">
      <c r="A26" s="791"/>
      <c r="B26" s="791"/>
      <c r="C26" s="792"/>
      <c r="D26" s="792"/>
      <c r="E26" s="272"/>
      <c r="F26" s="271"/>
      <c r="G26" s="271"/>
      <c r="H26" s="271"/>
      <c r="I26" s="271"/>
      <c r="J26" s="271"/>
      <c r="K26" s="271"/>
      <c r="L26" s="617"/>
    </row>
    <row r="27" spans="1:19" s="793" customFormat="1">
      <c r="A27" s="791"/>
      <c r="B27" s="791"/>
      <c r="C27" s="792"/>
      <c r="D27" s="792"/>
      <c r="E27" s="531" t="s">
        <v>408</v>
      </c>
      <c r="F27" s="532"/>
      <c r="G27" s="532"/>
      <c r="H27" s="532"/>
      <c r="I27" s="532"/>
      <c r="J27" s="532"/>
      <c r="K27" s="532"/>
      <c r="L27" s="533"/>
    </row>
    <row r="28" spans="1:19" s="793" customFormat="1">
      <c r="A28" s="791"/>
      <c r="B28" s="791"/>
      <c r="C28" s="792"/>
      <c r="D28" s="792"/>
      <c r="E28" s="534"/>
      <c r="F28" s="526"/>
      <c r="G28" s="526"/>
      <c r="H28" s="526"/>
      <c r="I28" s="526"/>
      <c r="J28" s="526"/>
      <c r="K28" s="526"/>
      <c r="L28" s="527"/>
    </row>
    <row r="29" spans="1:19" s="793" customFormat="1">
      <c r="A29" s="791"/>
      <c r="B29" s="791"/>
      <c r="C29" s="792"/>
      <c r="D29" s="792"/>
      <c r="E29" s="534"/>
      <c r="F29" s="526"/>
      <c r="G29" s="526"/>
      <c r="H29" s="526"/>
      <c r="I29" s="526"/>
      <c r="J29" s="526"/>
      <c r="K29" s="526"/>
      <c r="L29" s="527"/>
    </row>
    <row r="30" spans="1:19" s="793" customFormat="1" ht="35.25" customHeight="1" thickBot="1">
      <c r="A30" s="791"/>
      <c r="B30" s="791"/>
      <c r="C30" s="792"/>
      <c r="D30" s="792"/>
      <c r="E30" s="540"/>
      <c r="F30" s="528"/>
      <c r="G30" s="528"/>
      <c r="H30" s="528"/>
      <c r="I30" s="528"/>
      <c r="J30" s="528"/>
      <c r="K30" s="528"/>
      <c r="L30" s="529"/>
    </row>
    <row r="31" spans="1:19" s="793" customFormat="1">
      <c r="A31" s="791"/>
      <c r="B31" s="791"/>
      <c r="C31" s="792"/>
      <c r="D31" s="792"/>
      <c r="E31" s="791"/>
      <c r="F31" s="791"/>
      <c r="G31" s="791"/>
      <c r="H31" s="791"/>
    </row>
    <row r="32" spans="1:19" s="793" customFormat="1">
      <c r="A32" s="791"/>
      <c r="B32" s="791"/>
      <c r="C32" s="792"/>
      <c r="D32" s="792"/>
      <c r="E32" s="791"/>
      <c r="F32" s="791"/>
      <c r="G32" s="791"/>
      <c r="H32" s="791"/>
    </row>
    <row r="33" spans="1:8" s="793" customFormat="1">
      <c r="A33" s="791"/>
      <c r="B33" s="791"/>
      <c r="C33" s="792"/>
      <c r="D33" s="792"/>
      <c r="E33" s="791"/>
      <c r="F33" s="791"/>
      <c r="G33" s="791"/>
      <c r="H33" s="791"/>
    </row>
    <row r="34" spans="1:8" s="793" customFormat="1">
      <c r="A34" s="791"/>
      <c r="B34" s="791"/>
      <c r="C34" s="792"/>
      <c r="D34" s="792"/>
      <c r="E34" s="791"/>
      <c r="F34" s="791"/>
      <c r="G34" s="791"/>
      <c r="H34" s="791"/>
    </row>
    <row r="35" spans="1:8" s="793" customFormat="1">
      <c r="A35" s="791"/>
      <c r="B35" s="791"/>
      <c r="C35" s="792"/>
      <c r="D35" s="792"/>
      <c r="E35" s="791"/>
      <c r="F35" s="791"/>
      <c r="G35" s="791"/>
      <c r="H35" s="791"/>
    </row>
    <row r="36" spans="1:8" s="793" customFormat="1">
      <c r="A36" s="791"/>
      <c r="B36" s="791"/>
      <c r="C36" s="792"/>
      <c r="D36" s="792"/>
      <c r="E36" s="791"/>
      <c r="F36" s="791"/>
      <c r="G36" s="791"/>
      <c r="H36" s="791"/>
    </row>
    <row r="37" spans="1:8" s="793" customFormat="1">
      <c r="A37" s="791"/>
      <c r="B37" s="791"/>
      <c r="C37" s="817"/>
      <c r="D37" s="818"/>
      <c r="E37" s="791"/>
      <c r="F37" s="791"/>
      <c r="G37" s="791"/>
      <c r="H37" s="791"/>
    </row>
    <row r="38" spans="1:8" s="793" customFormat="1">
      <c r="A38" s="791"/>
      <c r="B38" s="791"/>
      <c r="C38" s="792"/>
      <c r="D38" s="818"/>
      <c r="E38" s="791"/>
      <c r="F38" s="791"/>
      <c r="G38" s="791"/>
      <c r="H38" s="791"/>
    </row>
    <row r="39" spans="1:8" s="793" customFormat="1">
      <c r="A39" s="791"/>
      <c r="B39" s="791"/>
      <c r="C39" s="792"/>
      <c r="D39" s="818"/>
      <c r="E39" s="791"/>
      <c r="F39" s="791"/>
      <c r="G39" s="791"/>
      <c r="H39" s="791"/>
    </row>
    <row r="40" spans="1:8" s="793" customFormat="1">
      <c r="A40" s="791"/>
      <c r="B40" s="791"/>
      <c r="C40" s="792"/>
      <c r="D40" s="818"/>
      <c r="E40" s="791"/>
      <c r="F40" s="791"/>
      <c r="G40" s="791"/>
      <c r="H40" s="791"/>
    </row>
    <row r="41" spans="1:8" s="793" customFormat="1">
      <c r="A41" s="791"/>
      <c r="B41" s="791"/>
      <c r="C41" s="792"/>
      <c r="D41" s="818"/>
      <c r="E41" s="791"/>
      <c r="F41" s="791"/>
      <c r="G41" s="791"/>
      <c r="H41" s="791"/>
    </row>
    <row r="42" spans="1:8" s="793" customFormat="1">
      <c r="A42" s="791"/>
      <c r="B42" s="791"/>
      <c r="C42" s="792"/>
      <c r="D42" s="818"/>
      <c r="E42" s="791"/>
      <c r="F42" s="791"/>
      <c r="G42" s="791"/>
      <c r="H42" s="791"/>
    </row>
    <row r="43" spans="1:8" s="793" customFormat="1">
      <c r="A43" s="791"/>
      <c r="B43" s="791"/>
      <c r="C43" s="792"/>
      <c r="D43" s="818"/>
      <c r="E43" s="791"/>
      <c r="F43" s="791"/>
      <c r="G43" s="791"/>
      <c r="H43" s="791"/>
    </row>
    <row r="44" spans="1:8" s="793" customFormat="1">
      <c r="A44" s="791"/>
      <c r="B44" s="791"/>
      <c r="C44" s="792"/>
      <c r="D44" s="792"/>
      <c r="E44" s="791"/>
      <c r="F44" s="791"/>
      <c r="G44" s="791"/>
      <c r="H44" s="791"/>
    </row>
    <row r="45" spans="1:8" s="793" customFormat="1">
      <c r="A45" s="791"/>
      <c r="B45" s="791"/>
      <c r="C45" s="792"/>
      <c r="D45" s="792"/>
      <c r="E45" s="791"/>
      <c r="F45" s="791"/>
      <c r="G45" s="791"/>
      <c r="H45" s="791"/>
    </row>
    <row r="46" spans="1:8" s="793" customFormat="1">
      <c r="A46" s="791"/>
      <c r="B46" s="791"/>
      <c r="C46" s="792"/>
      <c r="D46" s="792"/>
      <c r="E46" s="791"/>
      <c r="F46" s="791"/>
      <c r="G46" s="791"/>
      <c r="H46" s="791"/>
    </row>
    <row r="47" spans="1:8" s="793" customFormat="1">
      <c r="A47" s="791"/>
      <c r="B47" s="791"/>
      <c r="C47" s="792"/>
      <c r="D47" s="792"/>
      <c r="E47" s="791"/>
      <c r="F47" s="791"/>
      <c r="G47" s="791"/>
      <c r="H47" s="791"/>
    </row>
    <row r="48" spans="1:8" s="793" customFormat="1">
      <c r="A48" s="791"/>
      <c r="B48" s="791"/>
      <c r="C48" s="792"/>
      <c r="D48" s="792"/>
      <c r="E48" s="791"/>
      <c r="F48" s="791"/>
      <c r="G48" s="791"/>
      <c r="H48" s="791"/>
    </row>
    <row r="49" spans="1:8" s="793" customFormat="1">
      <c r="A49" s="791"/>
      <c r="B49" s="791"/>
      <c r="C49" s="792"/>
      <c r="D49" s="792"/>
      <c r="E49" s="791"/>
      <c r="F49" s="791"/>
      <c r="G49" s="791"/>
      <c r="H49" s="791"/>
    </row>
    <row r="50" spans="1:8" s="793" customFormat="1">
      <c r="A50" s="791"/>
      <c r="B50" s="791"/>
      <c r="C50" s="792"/>
      <c r="D50" s="792"/>
      <c r="E50" s="791"/>
      <c r="F50" s="791"/>
      <c r="G50" s="791"/>
      <c r="H50" s="791"/>
    </row>
    <row r="51" spans="1:8" s="793" customFormat="1">
      <c r="A51" s="791"/>
      <c r="B51" s="791"/>
      <c r="C51" s="792"/>
      <c r="D51" s="792"/>
      <c r="E51" s="791"/>
      <c r="F51" s="791"/>
      <c r="G51" s="791"/>
      <c r="H51" s="791"/>
    </row>
    <row r="52" spans="1:8" s="793" customFormat="1">
      <c r="A52" s="791"/>
      <c r="B52" s="791"/>
      <c r="C52" s="792"/>
      <c r="D52" s="792"/>
      <c r="E52" s="791"/>
      <c r="F52" s="791"/>
      <c r="G52" s="791"/>
      <c r="H52" s="791"/>
    </row>
    <row r="53" spans="1:8" s="793" customFormat="1">
      <c r="A53" s="791"/>
      <c r="B53" s="791"/>
      <c r="C53" s="792"/>
      <c r="D53" s="792"/>
      <c r="E53" s="791"/>
      <c r="F53" s="791"/>
      <c r="G53" s="791"/>
      <c r="H53" s="791"/>
    </row>
    <row r="54" spans="1:8" s="793" customFormat="1">
      <c r="A54" s="791"/>
      <c r="B54" s="791"/>
      <c r="C54" s="792"/>
      <c r="D54" s="792"/>
      <c r="E54" s="791"/>
      <c r="F54" s="791"/>
      <c r="G54" s="791"/>
      <c r="H54" s="791"/>
    </row>
    <row r="55" spans="1:8" s="793" customFormat="1">
      <c r="A55" s="791"/>
      <c r="B55" s="791"/>
      <c r="C55" s="792"/>
      <c r="D55" s="792"/>
      <c r="E55" s="791"/>
      <c r="F55" s="791"/>
      <c r="G55" s="791"/>
      <c r="H55" s="791"/>
    </row>
    <row r="56" spans="1:8" s="793" customFormat="1">
      <c r="A56" s="791"/>
      <c r="B56" s="791"/>
      <c r="C56" s="792"/>
      <c r="D56" s="792"/>
      <c r="E56" s="791"/>
      <c r="F56" s="791"/>
      <c r="G56" s="791"/>
      <c r="H56" s="791"/>
    </row>
    <row r="57" spans="1:8" s="793" customFormat="1">
      <c r="A57" s="791"/>
      <c r="B57" s="791"/>
      <c r="C57" s="792"/>
      <c r="D57" s="792"/>
      <c r="E57" s="791"/>
      <c r="F57" s="791"/>
      <c r="G57" s="791"/>
      <c r="H57" s="791"/>
    </row>
    <row r="58" spans="1:8" s="793" customFormat="1">
      <c r="A58" s="791"/>
      <c r="B58" s="791"/>
      <c r="C58" s="792"/>
      <c r="D58" s="792"/>
      <c r="E58" s="791"/>
      <c r="F58" s="791"/>
      <c r="G58" s="791"/>
      <c r="H58" s="791"/>
    </row>
    <row r="59" spans="1:8" s="793" customFormat="1">
      <c r="A59" s="791"/>
      <c r="B59" s="791"/>
      <c r="C59" s="792"/>
      <c r="D59" s="792"/>
      <c r="E59" s="791"/>
      <c r="F59" s="791"/>
      <c r="G59" s="791"/>
      <c r="H59" s="791"/>
    </row>
    <row r="60" spans="1:8" s="793" customFormat="1">
      <c r="A60" s="791"/>
      <c r="B60" s="791"/>
      <c r="C60" s="792"/>
      <c r="D60" s="792"/>
      <c r="E60" s="791"/>
      <c r="F60" s="791"/>
      <c r="G60" s="791"/>
      <c r="H60" s="791"/>
    </row>
    <row r="61" spans="1:8" s="793" customFormat="1">
      <c r="A61" s="791"/>
      <c r="B61" s="791"/>
      <c r="C61" s="792"/>
      <c r="D61" s="792"/>
      <c r="E61" s="791"/>
      <c r="F61" s="791"/>
      <c r="G61" s="791"/>
      <c r="H61" s="791"/>
    </row>
    <row r="62" spans="1:8" s="793" customFormat="1">
      <c r="A62" s="791"/>
      <c r="B62" s="791"/>
      <c r="C62" s="792"/>
      <c r="D62" s="792"/>
      <c r="E62" s="791"/>
      <c r="F62" s="791"/>
      <c r="G62" s="791"/>
      <c r="H62" s="791"/>
    </row>
    <row r="63" spans="1:8" s="793" customFormat="1">
      <c r="A63" s="791"/>
      <c r="B63" s="791"/>
      <c r="C63" s="792"/>
      <c r="D63" s="792"/>
      <c r="E63" s="791"/>
      <c r="F63" s="791"/>
      <c r="G63" s="791"/>
      <c r="H63" s="791"/>
    </row>
    <row r="64" spans="1:8" s="793" customFormat="1">
      <c r="A64" s="791"/>
      <c r="B64" s="791"/>
      <c r="C64" s="792"/>
      <c r="D64" s="792"/>
      <c r="E64" s="791"/>
      <c r="F64" s="791"/>
      <c r="G64" s="791"/>
      <c r="H64" s="791"/>
    </row>
    <row r="65" spans="1:8" s="793" customFormat="1">
      <c r="A65" s="791"/>
      <c r="B65" s="791"/>
      <c r="C65" s="792"/>
      <c r="D65" s="792"/>
      <c r="E65" s="791"/>
      <c r="F65" s="791"/>
      <c r="G65" s="791"/>
      <c r="H65" s="791"/>
    </row>
    <row r="66" spans="1:8" s="793" customFormat="1">
      <c r="A66" s="791"/>
      <c r="B66" s="791"/>
      <c r="C66" s="792"/>
      <c r="D66" s="792"/>
      <c r="E66" s="791"/>
      <c r="F66" s="791"/>
      <c r="G66" s="791"/>
      <c r="H66" s="791"/>
    </row>
    <row r="67" spans="1:8" s="793" customFormat="1">
      <c r="A67" s="791"/>
      <c r="B67" s="791"/>
      <c r="C67" s="792"/>
      <c r="D67" s="792"/>
      <c r="E67" s="791"/>
      <c r="F67" s="791"/>
      <c r="G67" s="791"/>
      <c r="H67" s="791"/>
    </row>
    <row r="68" spans="1:8" s="793" customFormat="1">
      <c r="A68" s="791"/>
      <c r="B68" s="791"/>
      <c r="C68" s="792"/>
      <c r="D68" s="792"/>
      <c r="E68" s="791"/>
      <c r="F68" s="791"/>
      <c r="G68" s="791"/>
      <c r="H68" s="791"/>
    </row>
    <row r="69" spans="1:8" s="793" customFormat="1">
      <c r="A69" s="791"/>
      <c r="B69" s="791"/>
      <c r="C69" s="792"/>
      <c r="D69" s="792"/>
      <c r="E69" s="791"/>
      <c r="F69" s="791"/>
      <c r="G69" s="791"/>
      <c r="H69" s="791"/>
    </row>
    <row r="70" spans="1:8" s="793" customFormat="1">
      <c r="A70" s="791"/>
      <c r="B70" s="791"/>
      <c r="C70" s="792"/>
      <c r="D70" s="792"/>
      <c r="E70" s="791"/>
      <c r="F70" s="791"/>
      <c r="G70" s="791"/>
      <c r="H70" s="791"/>
    </row>
    <row r="71" spans="1:8" s="793" customFormat="1">
      <c r="A71" s="791"/>
      <c r="B71" s="791"/>
      <c r="C71" s="792"/>
      <c r="D71" s="792"/>
      <c r="E71" s="791"/>
      <c r="F71" s="791"/>
      <c r="G71" s="791"/>
      <c r="H71" s="791"/>
    </row>
    <row r="72" spans="1:8" s="793" customFormat="1">
      <c r="A72" s="791"/>
      <c r="B72" s="791"/>
      <c r="C72" s="792"/>
      <c r="D72" s="792"/>
      <c r="E72" s="791"/>
      <c r="F72" s="791"/>
      <c r="G72" s="791"/>
      <c r="H72" s="791"/>
    </row>
    <row r="73" spans="1:8" s="793" customFormat="1">
      <c r="A73" s="791"/>
      <c r="B73" s="791"/>
      <c r="C73" s="792"/>
      <c r="D73" s="792"/>
      <c r="E73" s="791"/>
      <c r="F73" s="791"/>
      <c r="G73" s="791"/>
      <c r="H73" s="791"/>
    </row>
    <row r="74" spans="1:8" s="793" customFormat="1">
      <c r="A74" s="791"/>
      <c r="B74" s="791"/>
      <c r="C74" s="792"/>
      <c r="D74" s="792"/>
      <c r="E74" s="791"/>
      <c r="F74" s="791"/>
      <c r="G74" s="791"/>
      <c r="H74" s="791"/>
    </row>
    <row r="75" spans="1:8" s="793" customFormat="1">
      <c r="A75" s="791"/>
      <c r="B75" s="791"/>
      <c r="C75" s="792"/>
      <c r="D75" s="792"/>
      <c r="E75" s="791"/>
      <c r="F75" s="791"/>
      <c r="G75" s="791"/>
      <c r="H75" s="791"/>
    </row>
    <row r="76" spans="1:8" s="793" customFormat="1">
      <c r="A76" s="791"/>
      <c r="B76" s="791"/>
      <c r="C76" s="792"/>
      <c r="D76" s="792"/>
      <c r="E76" s="791"/>
      <c r="F76" s="791"/>
      <c r="G76" s="791"/>
      <c r="H76" s="791"/>
    </row>
    <row r="77" spans="1:8" s="793" customFormat="1">
      <c r="A77" s="791"/>
      <c r="B77" s="791"/>
      <c r="C77" s="792"/>
      <c r="D77" s="792"/>
      <c r="E77" s="791"/>
      <c r="F77" s="791"/>
      <c r="G77" s="791"/>
      <c r="H77" s="791"/>
    </row>
    <row r="78" spans="1:8" s="793" customFormat="1">
      <c r="A78" s="791"/>
      <c r="B78" s="791"/>
      <c r="C78" s="792"/>
      <c r="D78" s="792"/>
      <c r="E78" s="791"/>
      <c r="F78" s="791"/>
      <c r="G78" s="791"/>
      <c r="H78" s="791"/>
    </row>
    <row r="79" spans="1:8" s="793" customFormat="1">
      <c r="A79" s="791"/>
      <c r="B79" s="791"/>
      <c r="C79" s="792"/>
      <c r="D79" s="792"/>
      <c r="E79" s="791"/>
      <c r="F79" s="791"/>
      <c r="G79" s="791"/>
      <c r="H79" s="791"/>
    </row>
    <row r="80" spans="1:8" s="793" customFormat="1">
      <c r="A80" s="791"/>
      <c r="B80" s="791"/>
      <c r="C80" s="792"/>
      <c r="D80" s="792"/>
      <c r="E80" s="791"/>
      <c r="F80" s="791"/>
      <c r="G80" s="791"/>
      <c r="H80" s="791"/>
    </row>
    <row r="81" spans="1:8" s="793" customFormat="1">
      <c r="A81" s="791"/>
      <c r="B81" s="791"/>
      <c r="C81" s="792"/>
      <c r="D81" s="792"/>
      <c r="E81" s="791"/>
      <c r="F81" s="791"/>
      <c r="G81" s="791"/>
      <c r="H81" s="791"/>
    </row>
    <row r="82" spans="1:8" s="793" customFormat="1">
      <c r="A82" s="791"/>
      <c r="B82" s="791"/>
      <c r="C82" s="792"/>
      <c r="D82" s="792"/>
      <c r="E82" s="791"/>
      <c r="F82" s="791"/>
      <c r="G82" s="791"/>
      <c r="H82" s="791"/>
    </row>
    <row r="83" spans="1:8" s="793" customFormat="1">
      <c r="A83" s="791"/>
      <c r="B83" s="791"/>
      <c r="C83" s="792"/>
      <c r="D83" s="792"/>
      <c r="E83" s="791"/>
      <c r="F83" s="791"/>
      <c r="G83" s="791"/>
      <c r="H83" s="791"/>
    </row>
    <row r="84" spans="1:8" s="793" customFormat="1">
      <c r="A84" s="791"/>
      <c r="B84" s="791"/>
      <c r="C84" s="792"/>
      <c r="D84" s="792"/>
      <c r="E84" s="791"/>
      <c r="F84" s="791"/>
      <c r="G84" s="791"/>
      <c r="H84" s="791"/>
    </row>
    <row r="85" spans="1:8" s="793" customFormat="1">
      <c r="A85" s="791"/>
      <c r="B85" s="791"/>
      <c r="C85" s="792"/>
      <c r="D85" s="792"/>
      <c r="E85" s="791"/>
      <c r="F85" s="791"/>
      <c r="G85" s="791"/>
      <c r="H85" s="791"/>
    </row>
    <row r="86" spans="1:8" s="793" customFormat="1">
      <c r="A86" s="791"/>
      <c r="B86" s="791"/>
      <c r="C86" s="792"/>
      <c r="D86" s="792"/>
      <c r="E86" s="791"/>
      <c r="F86" s="791"/>
      <c r="G86" s="791"/>
      <c r="H86" s="791"/>
    </row>
    <row r="87" spans="1:8" s="793" customFormat="1">
      <c r="A87" s="791"/>
      <c r="B87" s="791"/>
      <c r="C87" s="792"/>
      <c r="D87" s="792"/>
      <c r="E87" s="791"/>
      <c r="F87" s="791"/>
      <c r="G87" s="791"/>
      <c r="H87" s="791"/>
    </row>
    <row r="88" spans="1:8" s="793" customFormat="1">
      <c r="A88" s="791"/>
      <c r="B88" s="791"/>
      <c r="C88" s="792"/>
      <c r="D88" s="792"/>
      <c r="E88" s="791"/>
      <c r="F88" s="791"/>
      <c r="G88" s="791"/>
      <c r="H88" s="791"/>
    </row>
    <row r="89" spans="1:8" s="793" customFormat="1">
      <c r="A89" s="791"/>
      <c r="B89" s="791"/>
      <c r="C89" s="792"/>
      <c r="D89" s="792"/>
      <c r="E89" s="791"/>
      <c r="F89" s="791"/>
      <c r="G89" s="791"/>
      <c r="H89" s="791"/>
    </row>
    <row r="90" spans="1:8" s="793" customFormat="1">
      <c r="A90" s="791"/>
      <c r="B90" s="791"/>
      <c r="C90" s="792"/>
      <c r="D90" s="792"/>
      <c r="E90" s="791"/>
      <c r="F90" s="791"/>
      <c r="G90" s="791"/>
      <c r="H90" s="791"/>
    </row>
    <row r="91" spans="1:8" s="793" customFormat="1">
      <c r="A91" s="791"/>
      <c r="B91" s="791"/>
      <c r="C91" s="792"/>
      <c r="D91" s="792"/>
      <c r="E91" s="791"/>
      <c r="F91" s="791"/>
      <c r="G91" s="791"/>
      <c r="H91" s="791"/>
    </row>
    <row r="92" spans="1:8" s="793" customFormat="1">
      <c r="A92" s="791"/>
      <c r="B92" s="791"/>
      <c r="C92" s="792"/>
      <c r="D92" s="792"/>
      <c r="E92" s="791"/>
      <c r="F92" s="791"/>
      <c r="G92" s="791"/>
      <c r="H92" s="791"/>
    </row>
    <row r="93" spans="1:8" s="793" customFormat="1">
      <c r="A93" s="791"/>
      <c r="B93" s="791"/>
      <c r="C93" s="792"/>
      <c r="D93" s="792"/>
      <c r="E93" s="791"/>
      <c r="F93" s="791"/>
      <c r="G93" s="791"/>
      <c r="H93" s="791"/>
    </row>
    <row r="94" spans="1:8" s="793" customFormat="1">
      <c r="A94" s="791"/>
      <c r="B94" s="791"/>
      <c r="C94" s="792"/>
      <c r="D94" s="792"/>
      <c r="E94" s="791"/>
      <c r="F94" s="791"/>
      <c r="G94" s="791"/>
      <c r="H94" s="791"/>
    </row>
    <row r="95" spans="1:8" s="793" customFormat="1">
      <c r="A95" s="791"/>
      <c r="B95" s="791"/>
      <c r="C95" s="792"/>
      <c r="D95" s="792"/>
      <c r="E95" s="791"/>
      <c r="F95" s="791"/>
      <c r="G95" s="791"/>
      <c r="H95" s="791"/>
    </row>
    <row r="96" spans="1:8" s="793" customFormat="1" ht="16">
      <c r="C96" s="819"/>
      <c r="D96" s="819"/>
    </row>
    <row r="97" spans="3:4" s="793" customFormat="1" ht="16">
      <c r="C97" s="819"/>
      <c r="D97" s="819"/>
    </row>
    <row r="98" spans="3:4" s="793" customFormat="1" ht="16">
      <c r="C98" s="819"/>
      <c r="D98" s="819"/>
    </row>
    <row r="99" spans="3:4" s="793" customFormat="1" ht="16">
      <c r="C99" s="819"/>
      <c r="D99" s="819"/>
    </row>
    <row r="100" spans="3:4" s="793" customFormat="1" ht="16">
      <c r="C100" s="819"/>
      <c r="D100" s="819"/>
    </row>
    <row r="101" spans="3:4" s="793" customFormat="1" ht="16">
      <c r="C101" s="819"/>
      <c r="D101" s="819"/>
    </row>
    <row r="102" spans="3:4" s="793" customFormat="1" ht="16">
      <c r="C102" s="819"/>
      <c r="D102" s="819"/>
    </row>
    <row r="103" spans="3:4" s="793" customFormat="1" ht="16">
      <c r="C103" s="819"/>
      <c r="D103" s="819"/>
    </row>
    <row r="104" spans="3:4" s="793" customFormat="1" ht="16">
      <c r="C104" s="819"/>
      <c r="D104" s="819"/>
    </row>
    <row r="105" spans="3:4" s="793" customFormat="1" ht="16">
      <c r="C105" s="819"/>
      <c r="D105" s="819"/>
    </row>
    <row r="106" spans="3:4" s="793" customFormat="1" ht="16">
      <c r="C106" s="819"/>
      <c r="D106" s="819"/>
    </row>
    <row r="107" spans="3:4" s="793" customFormat="1" ht="16">
      <c r="C107" s="819"/>
      <c r="D107" s="819"/>
    </row>
    <row r="108" spans="3:4" s="793" customFormat="1" ht="16">
      <c r="C108" s="819"/>
      <c r="D108" s="819"/>
    </row>
    <row r="109" spans="3:4" s="793" customFormat="1" ht="16">
      <c r="C109" s="819"/>
      <c r="D109" s="819"/>
    </row>
    <row r="110" spans="3:4" s="793" customFormat="1" ht="16">
      <c r="C110" s="819"/>
      <c r="D110" s="819"/>
    </row>
    <row r="111" spans="3:4" s="793" customFormat="1" ht="16">
      <c r="C111" s="819"/>
      <c r="D111" s="819"/>
    </row>
    <row r="112" spans="3:4" s="793" customFormat="1" ht="16">
      <c r="C112" s="819"/>
      <c r="D112" s="819"/>
    </row>
    <row r="113" spans="3:4" s="793" customFormat="1" ht="16">
      <c r="C113" s="819"/>
      <c r="D113" s="819"/>
    </row>
    <row r="114" spans="3:4" s="793" customFormat="1" ht="16">
      <c r="C114" s="819"/>
      <c r="D114" s="819"/>
    </row>
    <row r="115" spans="3:4" s="793" customFormat="1" ht="16">
      <c r="C115" s="819"/>
      <c r="D115" s="819"/>
    </row>
    <row r="116" spans="3:4" s="793" customFormat="1" ht="16">
      <c r="C116" s="819"/>
      <c r="D116" s="819"/>
    </row>
    <row r="117" spans="3:4" s="793" customFormat="1" ht="16">
      <c r="C117" s="819"/>
      <c r="D117" s="819"/>
    </row>
    <row r="118" spans="3:4" s="793" customFormat="1" ht="16">
      <c r="C118" s="819"/>
      <c r="D118" s="819"/>
    </row>
    <row r="119" spans="3:4" s="793" customFormat="1" ht="16">
      <c r="C119" s="819"/>
      <c r="D119" s="819"/>
    </row>
    <row r="120" spans="3:4" s="793" customFormat="1" ht="16">
      <c r="C120" s="819"/>
      <c r="D120" s="819"/>
    </row>
    <row r="121" spans="3:4" s="793" customFormat="1" ht="16">
      <c r="C121" s="819"/>
      <c r="D121" s="819"/>
    </row>
    <row r="122" spans="3:4" s="793" customFormat="1" ht="16">
      <c r="C122" s="819"/>
      <c r="D122" s="819"/>
    </row>
    <row r="123" spans="3:4" s="793" customFormat="1" ht="16">
      <c r="C123" s="819"/>
      <c r="D123" s="819"/>
    </row>
    <row r="124" spans="3:4" s="793" customFormat="1" ht="16">
      <c r="C124" s="819"/>
      <c r="D124" s="819"/>
    </row>
    <row r="125" spans="3:4" s="793" customFormat="1" ht="16">
      <c r="C125" s="819"/>
      <c r="D125" s="819"/>
    </row>
    <row r="126" spans="3:4" s="793" customFormat="1" ht="16">
      <c r="C126" s="819"/>
      <c r="D126" s="819"/>
    </row>
    <row r="127" spans="3:4" s="793" customFormat="1" ht="16">
      <c r="C127" s="819"/>
      <c r="D127" s="819"/>
    </row>
    <row r="128" spans="3:4" s="793" customFormat="1" ht="16">
      <c r="C128" s="819"/>
      <c r="D128" s="819"/>
    </row>
    <row r="129" spans="3:4" s="793" customFormat="1" ht="16">
      <c r="C129" s="819"/>
      <c r="D129" s="819"/>
    </row>
    <row r="130" spans="3:4" s="793" customFormat="1" ht="16">
      <c r="C130" s="819"/>
      <c r="D130" s="819"/>
    </row>
    <row r="131" spans="3:4" s="793" customFormat="1" ht="16">
      <c r="C131" s="819"/>
      <c r="D131" s="819"/>
    </row>
    <row r="132" spans="3:4" s="793" customFormat="1" ht="16">
      <c r="C132" s="819"/>
      <c r="D132" s="819"/>
    </row>
    <row r="133" spans="3:4" s="793" customFormat="1" ht="16">
      <c r="C133" s="819"/>
      <c r="D133" s="819"/>
    </row>
    <row r="134" spans="3:4" s="793" customFormat="1" ht="16">
      <c r="C134" s="819"/>
      <c r="D134" s="819"/>
    </row>
    <row r="135" spans="3:4" s="793" customFormat="1" ht="16">
      <c r="C135" s="819"/>
      <c r="D135" s="819"/>
    </row>
    <row r="136" spans="3:4" s="793" customFormat="1" ht="16">
      <c r="C136" s="819"/>
      <c r="D136" s="819"/>
    </row>
    <row r="137" spans="3:4" s="793" customFormat="1" ht="16">
      <c r="C137" s="819"/>
      <c r="D137" s="819"/>
    </row>
    <row r="138" spans="3:4" s="793" customFormat="1" ht="16">
      <c r="C138" s="819"/>
      <c r="D138" s="819"/>
    </row>
    <row r="139" spans="3:4" s="793" customFormat="1" ht="16">
      <c r="C139" s="819"/>
      <c r="D139" s="819"/>
    </row>
    <row r="140" spans="3:4" s="793" customFormat="1" ht="16">
      <c r="C140" s="819"/>
      <c r="D140" s="819"/>
    </row>
    <row r="141" spans="3:4" s="793" customFormat="1" ht="16">
      <c r="C141" s="819"/>
      <c r="D141" s="819"/>
    </row>
    <row r="142" spans="3:4" s="793" customFormat="1" ht="16">
      <c r="C142" s="819"/>
      <c r="D142" s="819"/>
    </row>
    <row r="143" spans="3:4" s="793" customFormat="1" ht="16">
      <c r="C143" s="819"/>
      <c r="D143" s="819"/>
    </row>
    <row r="144" spans="3:4" s="793" customFormat="1" ht="16">
      <c r="C144" s="819"/>
      <c r="D144" s="819"/>
    </row>
    <row r="145" spans="3:4" s="793" customFormat="1" ht="16">
      <c r="C145" s="819"/>
      <c r="D145" s="819"/>
    </row>
    <row r="146" spans="3:4" s="793" customFormat="1" ht="16">
      <c r="C146" s="819"/>
      <c r="D146" s="819"/>
    </row>
    <row r="147" spans="3:4" s="793" customFormat="1" ht="16">
      <c r="C147" s="819"/>
      <c r="D147" s="819"/>
    </row>
    <row r="148" spans="3:4" s="793" customFormat="1" ht="16">
      <c r="C148" s="819"/>
      <c r="D148" s="819"/>
    </row>
    <row r="149" spans="3:4" s="793" customFormat="1" ht="16">
      <c r="C149" s="819"/>
      <c r="D149" s="819"/>
    </row>
    <row r="150" spans="3:4" s="793" customFormat="1" ht="16">
      <c r="C150" s="819"/>
      <c r="D150" s="819"/>
    </row>
    <row r="151" spans="3:4" s="793" customFormat="1" ht="16">
      <c r="C151" s="819"/>
      <c r="D151" s="819"/>
    </row>
    <row r="152" spans="3:4" s="793" customFormat="1" ht="16">
      <c r="C152" s="819"/>
      <c r="D152" s="819"/>
    </row>
    <row r="153" spans="3:4" s="793" customFormat="1" ht="16">
      <c r="C153" s="819"/>
      <c r="D153" s="819"/>
    </row>
    <row r="154" spans="3:4" s="793" customFormat="1" ht="16">
      <c r="C154" s="819"/>
      <c r="D154" s="819"/>
    </row>
    <row r="155" spans="3:4" s="793" customFormat="1" ht="16">
      <c r="C155" s="819"/>
      <c r="D155" s="819"/>
    </row>
    <row r="156" spans="3:4" s="793" customFormat="1" ht="16">
      <c r="C156" s="819"/>
      <c r="D156" s="819"/>
    </row>
    <row r="157" spans="3:4" s="793" customFormat="1" ht="16">
      <c r="C157" s="819"/>
      <c r="D157" s="819"/>
    </row>
    <row r="158" spans="3:4" s="793" customFormat="1" ht="16">
      <c r="C158" s="819"/>
      <c r="D158" s="819"/>
    </row>
    <row r="159" spans="3:4" s="793" customFormat="1" ht="16">
      <c r="C159" s="819"/>
      <c r="D159" s="819"/>
    </row>
    <row r="160" spans="3:4" s="793" customFormat="1" ht="16">
      <c r="C160" s="819"/>
      <c r="D160" s="819"/>
    </row>
    <row r="161" spans="3:4" s="793" customFormat="1" ht="16">
      <c r="C161" s="819"/>
      <c r="D161" s="819"/>
    </row>
    <row r="162" spans="3:4" s="793" customFormat="1" ht="16">
      <c r="C162" s="819"/>
      <c r="D162" s="819"/>
    </row>
    <row r="163" spans="3:4" s="793" customFormat="1" ht="16">
      <c r="C163" s="819"/>
      <c r="D163" s="819"/>
    </row>
    <row r="164" spans="3:4" s="793" customFormat="1" ht="16">
      <c r="C164" s="819"/>
      <c r="D164" s="819"/>
    </row>
    <row r="165" spans="3:4" s="793" customFormat="1" ht="16">
      <c r="C165" s="819"/>
      <c r="D165" s="819"/>
    </row>
    <row r="166" spans="3:4" s="793" customFormat="1" ht="16">
      <c r="C166" s="819"/>
      <c r="D166" s="819"/>
    </row>
    <row r="167" spans="3:4" s="793" customFormat="1" ht="16">
      <c r="C167" s="819"/>
      <c r="D167" s="819"/>
    </row>
    <row r="168" spans="3:4" s="793" customFormat="1" ht="16">
      <c r="C168" s="819"/>
      <c r="D168" s="819"/>
    </row>
    <row r="169" spans="3:4" s="793" customFormat="1" ht="16">
      <c r="C169" s="819"/>
      <c r="D169" s="819"/>
    </row>
    <row r="170" spans="3:4" s="793" customFormat="1" ht="16">
      <c r="C170" s="819"/>
      <c r="D170" s="819"/>
    </row>
    <row r="171" spans="3:4" s="793" customFormat="1" ht="16">
      <c r="C171" s="819"/>
      <c r="D171" s="819"/>
    </row>
    <row r="172" spans="3:4" s="793" customFormat="1" ht="16">
      <c r="C172" s="819"/>
      <c r="D172" s="819"/>
    </row>
    <row r="173" spans="3:4" s="793" customFormat="1" ht="16">
      <c r="C173" s="819"/>
      <c r="D173" s="819"/>
    </row>
    <row r="174" spans="3:4" s="793" customFormat="1" ht="16">
      <c r="C174" s="819"/>
      <c r="D174" s="819"/>
    </row>
    <row r="175" spans="3:4" s="793" customFormat="1" ht="16">
      <c r="C175" s="819"/>
      <c r="D175" s="819"/>
    </row>
    <row r="176" spans="3:4" s="793" customFormat="1" ht="16">
      <c r="C176" s="819"/>
      <c r="D176" s="819"/>
    </row>
    <row r="177" spans="3:4" s="793" customFormat="1" ht="16">
      <c r="C177" s="819"/>
      <c r="D177" s="819"/>
    </row>
    <row r="178" spans="3:4" s="793" customFormat="1" ht="16">
      <c r="C178" s="819"/>
      <c r="D178" s="819"/>
    </row>
    <row r="179" spans="3:4" s="793" customFormat="1" ht="16">
      <c r="C179" s="819"/>
      <c r="D179" s="819"/>
    </row>
    <row r="180" spans="3:4" s="793" customFormat="1" ht="16">
      <c r="C180" s="819"/>
      <c r="D180" s="819"/>
    </row>
    <row r="181" spans="3:4" s="793" customFormat="1" ht="16">
      <c r="C181" s="819"/>
      <c r="D181" s="819"/>
    </row>
    <row r="182" spans="3:4" s="793" customFormat="1" ht="16">
      <c r="C182" s="819"/>
      <c r="D182" s="819"/>
    </row>
    <row r="183" spans="3:4" s="793" customFormat="1" ht="16">
      <c r="C183" s="819"/>
      <c r="D183" s="819"/>
    </row>
    <row r="184" spans="3:4" s="793" customFormat="1" ht="16">
      <c r="C184" s="819"/>
      <c r="D184" s="819"/>
    </row>
    <row r="185" spans="3:4" s="793" customFormat="1" ht="16">
      <c r="C185" s="819"/>
      <c r="D185" s="819"/>
    </row>
    <row r="186" spans="3:4" s="793" customFormat="1" ht="16">
      <c r="C186" s="819"/>
      <c r="D186" s="819"/>
    </row>
    <row r="187" spans="3:4" s="793" customFormat="1" ht="16">
      <c r="C187" s="819"/>
      <c r="D187" s="819"/>
    </row>
    <row r="188" spans="3:4" s="793" customFormat="1" ht="16">
      <c r="C188" s="819"/>
      <c r="D188" s="819"/>
    </row>
    <row r="189" spans="3:4" s="793" customFormat="1" ht="16">
      <c r="C189" s="819"/>
      <c r="D189" s="819"/>
    </row>
    <row r="190" spans="3:4" s="793" customFormat="1" ht="16">
      <c r="C190" s="819"/>
      <c r="D190" s="819"/>
    </row>
    <row r="191" spans="3:4" s="793" customFormat="1" ht="16">
      <c r="C191" s="819"/>
      <c r="D191" s="819"/>
    </row>
    <row r="192" spans="3:4" s="793" customFormat="1" ht="16">
      <c r="C192" s="819"/>
      <c r="D192" s="819"/>
    </row>
    <row r="193" spans="3:4" s="793" customFormat="1" ht="16">
      <c r="C193" s="819"/>
      <c r="D193" s="819"/>
    </row>
    <row r="194" spans="3:4" s="793" customFormat="1" ht="16">
      <c r="C194" s="819"/>
      <c r="D194" s="819"/>
    </row>
    <row r="195" spans="3:4" s="793" customFormat="1" ht="16">
      <c r="C195" s="819"/>
      <c r="D195" s="819"/>
    </row>
    <row r="196" spans="3:4" s="793" customFormat="1" ht="16">
      <c r="C196" s="819"/>
      <c r="D196" s="819"/>
    </row>
    <row r="197" spans="3:4" s="793" customFormat="1" ht="16">
      <c r="C197" s="819"/>
      <c r="D197" s="819"/>
    </row>
    <row r="198" spans="3:4" s="793" customFormat="1" ht="16">
      <c r="C198" s="819"/>
      <c r="D198" s="819"/>
    </row>
    <row r="199" spans="3:4" s="793" customFormat="1" ht="16">
      <c r="C199" s="819"/>
      <c r="D199" s="819"/>
    </row>
    <row r="200" spans="3:4" s="793" customFormat="1" ht="16">
      <c r="C200" s="819"/>
      <c r="D200" s="819"/>
    </row>
    <row r="201" spans="3:4" s="793" customFormat="1" ht="16">
      <c r="C201" s="819"/>
      <c r="D201" s="819"/>
    </row>
    <row r="202" spans="3:4" s="793" customFormat="1" ht="16">
      <c r="C202" s="819"/>
      <c r="D202" s="819"/>
    </row>
    <row r="203" spans="3:4" s="793" customFormat="1" ht="16">
      <c r="C203" s="819"/>
      <c r="D203" s="819"/>
    </row>
    <row r="204" spans="3:4" s="793" customFormat="1" ht="16">
      <c r="C204" s="819"/>
      <c r="D204" s="819"/>
    </row>
    <row r="205" spans="3:4" s="793" customFormat="1" ht="16">
      <c r="C205" s="819"/>
      <c r="D205" s="819"/>
    </row>
    <row r="206" spans="3:4" s="793" customFormat="1" ht="16">
      <c r="C206" s="819"/>
      <c r="D206" s="819"/>
    </row>
    <row r="207" spans="3:4" s="793" customFormat="1" ht="16">
      <c r="C207" s="819"/>
      <c r="D207" s="819"/>
    </row>
    <row r="208" spans="3:4" s="793" customFormat="1" ht="16">
      <c r="C208" s="819"/>
      <c r="D208" s="819"/>
    </row>
    <row r="209" spans="3:4" s="793" customFormat="1" ht="16">
      <c r="C209" s="819"/>
      <c r="D209" s="819"/>
    </row>
    <row r="210" spans="3:4" s="793" customFormat="1" ht="16">
      <c r="C210" s="819"/>
      <c r="D210" s="819"/>
    </row>
    <row r="211" spans="3:4" s="793" customFormat="1" ht="16">
      <c r="C211" s="819"/>
      <c r="D211" s="819"/>
    </row>
    <row r="212" spans="3:4" s="793" customFormat="1" ht="16">
      <c r="C212" s="819"/>
      <c r="D212" s="819"/>
    </row>
    <row r="213" spans="3:4" s="793" customFormat="1" ht="16">
      <c r="C213" s="819"/>
      <c r="D213" s="819"/>
    </row>
    <row r="214" spans="3:4" s="793" customFormat="1" ht="16">
      <c r="C214" s="819"/>
      <c r="D214" s="819"/>
    </row>
    <row r="215" spans="3:4" s="793" customFormat="1" ht="16">
      <c r="C215" s="819"/>
      <c r="D215" s="819"/>
    </row>
    <row r="216" spans="3:4" s="793" customFormat="1" ht="16">
      <c r="C216" s="819"/>
      <c r="D216" s="819"/>
    </row>
    <row r="217" spans="3:4" s="793" customFormat="1" ht="16">
      <c r="C217" s="819"/>
      <c r="D217" s="819"/>
    </row>
    <row r="218" spans="3:4" s="793" customFormat="1" ht="16">
      <c r="C218" s="819"/>
      <c r="D218" s="819"/>
    </row>
    <row r="219" spans="3:4" s="793" customFormat="1" ht="16">
      <c r="C219" s="819"/>
      <c r="D219" s="819"/>
    </row>
    <row r="220" spans="3:4" s="793" customFormat="1" ht="16">
      <c r="C220" s="819"/>
      <c r="D220" s="819"/>
    </row>
    <row r="221" spans="3:4" s="793" customFormat="1" ht="16">
      <c r="C221" s="819"/>
      <c r="D221" s="819"/>
    </row>
    <row r="222" spans="3:4" s="793" customFormat="1" ht="16">
      <c r="C222" s="819"/>
      <c r="D222" s="819"/>
    </row>
    <row r="223" spans="3:4" s="793" customFormat="1" ht="16">
      <c r="C223" s="819"/>
      <c r="D223" s="819"/>
    </row>
    <row r="224" spans="3:4" s="793" customFormat="1" ht="16">
      <c r="C224" s="819"/>
      <c r="D224" s="819"/>
    </row>
    <row r="225" spans="3:4" s="793" customFormat="1" ht="16">
      <c r="C225" s="819"/>
      <c r="D225" s="819"/>
    </row>
    <row r="226" spans="3:4" s="793" customFormat="1" ht="16">
      <c r="C226" s="819"/>
      <c r="D226" s="819"/>
    </row>
    <row r="227" spans="3:4" s="793" customFormat="1" ht="16">
      <c r="C227" s="819"/>
      <c r="D227" s="819"/>
    </row>
    <row r="228" spans="3:4" s="793" customFormat="1" ht="16">
      <c r="C228" s="819"/>
      <c r="D228" s="819"/>
    </row>
    <row r="229" spans="3:4" s="793" customFormat="1" ht="16">
      <c r="C229" s="819"/>
      <c r="D229" s="819"/>
    </row>
    <row r="230" spans="3:4" s="793" customFormat="1" ht="16">
      <c r="C230" s="819"/>
      <c r="D230" s="819"/>
    </row>
    <row r="231" spans="3:4" s="793" customFormat="1" ht="16">
      <c r="C231" s="819"/>
      <c r="D231" s="819"/>
    </row>
    <row r="232" spans="3:4" s="793" customFormat="1" ht="16">
      <c r="C232" s="819"/>
      <c r="D232" s="819"/>
    </row>
    <row r="233" spans="3:4" s="793" customFormat="1" ht="16">
      <c r="C233" s="819"/>
      <c r="D233" s="819"/>
    </row>
    <row r="234" spans="3:4" s="793" customFormat="1" ht="16">
      <c r="C234" s="819"/>
      <c r="D234" s="819"/>
    </row>
    <row r="235" spans="3:4" s="793" customFormat="1" ht="16">
      <c r="C235" s="819"/>
      <c r="D235" s="819"/>
    </row>
    <row r="236" spans="3:4" s="793" customFormat="1" ht="16">
      <c r="C236" s="819"/>
      <c r="D236" s="819"/>
    </row>
    <row r="237" spans="3:4" s="793" customFormat="1" ht="16">
      <c r="C237" s="819"/>
      <c r="D237" s="819"/>
    </row>
    <row r="238" spans="3:4" s="793" customFormat="1" ht="16">
      <c r="C238" s="819"/>
      <c r="D238" s="819"/>
    </row>
    <row r="239" spans="3:4" s="793" customFormat="1" ht="16">
      <c r="C239" s="819"/>
      <c r="D239" s="819"/>
    </row>
    <row r="240" spans="3:4" s="793" customFormat="1" ht="16">
      <c r="C240" s="819"/>
      <c r="D240" s="819"/>
    </row>
    <row r="241" spans="3:4" s="793" customFormat="1" ht="16">
      <c r="C241" s="819"/>
      <c r="D241" s="819"/>
    </row>
    <row r="242" spans="3:4" s="793" customFormat="1" ht="16">
      <c r="C242" s="819"/>
      <c r="D242" s="819"/>
    </row>
    <row r="243" spans="3:4" s="793" customFormat="1" ht="16">
      <c r="C243" s="819"/>
      <c r="D243" s="819"/>
    </row>
    <row r="244" spans="3:4" s="793" customFormat="1" ht="16">
      <c r="C244" s="819"/>
      <c r="D244" s="819"/>
    </row>
    <row r="245" spans="3:4" s="793" customFormat="1" ht="16">
      <c r="C245" s="819"/>
      <c r="D245" s="819"/>
    </row>
    <row r="246" spans="3:4" s="793" customFormat="1" ht="16">
      <c r="C246" s="819"/>
      <c r="D246" s="819"/>
    </row>
    <row r="247" spans="3:4" s="793" customFormat="1" ht="16">
      <c r="C247" s="819"/>
      <c r="D247" s="819"/>
    </row>
    <row r="248" spans="3:4" s="793" customFormat="1" ht="16">
      <c r="C248" s="819"/>
      <c r="D248" s="819"/>
    </row>
    <row r="249" spans="3:4" s="793" customFormat="1" ht="16">
      <c r="C249" s="819"/>
      <c r="D249" s="819"/>
    </row>
    <row r="250" spans="3:4" s="793" customFormat="1" ht="16">
      <c r="C250" s="819"/>
      <c r="D250" s="819"/>
    </row>
    <row r="251" spans="3:4" s="793" customFormat="1" ht="16">
      <c r="C251" s="819"/>
      <c r="D251" s="819"/>
    </row>
    <row r="252" spans="3:4" s="793" customFormat="1" ht="16">
      <c r="C252" s="819"/>
      <c r="D252" s="819"/>
    </row>
    <row r="253" spans="3:4" s="793" customFormat="1" ht="16">
      <c r="C253" s="819"/>
      <c r="D253" s="819"/>
    </row>
    <row r="254" spans="3:4" s="793" customFormat="1" ht="16">
      <c r="C254" s="819"/>
      <c r="D254" s="819"/>
    </row>
    <row r="255" spans="3:4" s="793" customFormat="1" ht="16">
      <c r="C255" s="819"/>
      <c r="D255" s="819"/>
    </row>
    <row r="256" spans="3:4" s="793" customFormat="1" ht="16">
      <c r="C256" s="819"/>
      <c r="D256" s="819"/>
    </row>
    <row r="257" spans="3:4" s="793" customFormat="1" ht="16">
      <c r="C257" s="819"/>
      <c r="D257" s="819"/>
    </row>
    <row r="258" spans="3:4" s="793" customFormat="1" ht="16">
      <c r="C258" s="819"/>
      <c r="D258" s="819"/>
    </row>
    <row r="259" spans="3:4" s="793" customFormat="1" ht="16">
      <c r="C259" s="819"/>
      <c r="D259" s="819"/>
    </row>
    <row r="260" spans="3:4" s="793" customFormat="1" ht="16">
      <c r="C260" s="819"/>
      <c r="D260" s="819"/>
    </row>
    <row r="261" spans="3:4" s="793" customFormat="1" ht="16">
      <c r="C261" s="819"/>
      <c r="D261" s="819"/>
    </row>
    <row r="262" spans="3:4" s="793" customFormat="1" ht="16">
      <c r="C262" s="819"/>
      <c r="D262" s="819"/>
    </row>
    <row r="263" spans="3:4" s="793" customFormat="1" ht="16">
      <c r="C263" s="819"/>
      <c r="D263" s="819"/>
    </row>
    <row r="264" spans="3:4" s="793" customFormat="1" ht="16">
      <c r="C264" s="819"/>
      <c r="D264" s="819"/>
    </row>
    <row r="265" spans="3:4" s="793" customFormat="1" ht="16">
      <c r="C265" s="819"/>
      <c r="D265" s="819"/>
    </row>
    <row r="266" spans="3:4" s="793" customFormat="1" ht="16">
      <c r="C266" s="819"/>
      <c r="D266" s="819"/>
    </row>
    <row r="267" spans="3:4" s="793" customFormat="1" ht="16">
      <c r="C267" s="819"/>
      <c r="D267" s="819"/>
    </row>
    <row r="268" spans="3:4" s="793" customFormat="1" ht="16">
      <c r="C268" s="819"/>
      <c r="D268" s="819"/>
    </row>
    <row r="269" spans="3:4" s="793" customFormat="1" ht="16">
      <c r="C269" s="819"/>
      <c r="D269" s="819"/>
    </row>
    <row r="270" spans="3:4" s="793" customFormat="1" ht="16">
      <c r="C270" s="819"/>
      <c r="D270" s="819"/>
    </row>
    <row r="271" spans="3:4" s="793" customFormat="1" ht="16">
      <c r="C271" s="819"/>
      <c r="D271" s="819"/>
    </row>
    <row r="272" spans="3:4" s="793" customFormat="1" ht="16">
      <c r="C272" s="819"/>
      <c r="D272" s="819"/>
    </row>
    <row r="273" spans="3:4" s="793" customFormat="1" ht="16">
      <c r="C273" s="819"/>
      <c r="D273" s="819"/>
    </row>
    <row r="274" spans="3:4" s="793" customFormat="1" ht="16">
      <c r="C274" s="819"/>
      <c r="D274" s="819"/>
    </row>
    <row r="275" spans="3:4" s="793" customFormat="1" ht="16">
      <c r="C275" s="819"/>
      <c r="D275" s="819"/>
    </row>
    <row r="276" spans="3:4" s="793" customFormat="1" ht="16">
      <c r="C276" s="819"/>
      <c r="D276" s="819"/>
    </row>
    <row r="277" spans="3:4" s="793" customFormat="1" ht="16">
      <c r="C277" s="819"/>
      <c r="D277" s="819"/>
    </row>
    <row r="278" spans="3:4" s="793" customFormat="1" ht="16">
      <c r="C278" s="819"/>
      <c r="D278" s="819"/>
    </row>
    <row r="279" spans="3:4" s="793" customFormat="1" ht="16">
      <c r="C279" s="819"/>
      <c r="D279" s="819"/>
    </row>
    <row r="280" spans="3:4" s="793" customFormat="1" ht="16">
      <c r="C280" s="819"/>
      <c r="D280" s="819"/>
    </row>
    <row r="281" spans="3:4" s="793" customFormat="1" ht="16">
      <c r="C281" s="819"/>
      <c r="D281" s="819"/>
    </row>
    <row r="282" spans="3:4" s="793" customFormat="1" ht="16">
      <c r="C282" s="819"/>
      <c r="D282" s="819"/>
    </row>
    <row r="283" spans="3:4" s="793" customFormat="1" ht="16">
      <c r="C283" s="819"/>
      <c r="D283" s="819"/>
    </row>
    <row r="284" spans="3:4" s="793" customFormat="1" ht="16">
      <c r="C284" s="819"/>
      <c r="D284" s="819"/>
    </row>
    <row r="285" spans="3:4" s="793" customFormat="1" ht="16">
      <c r="C285" s="819"/>
      <c r="D285" s="819"/>
    </row>
    <row r="286" spans="3:4" ht="16">
      <c r="C286" s="820"/>
      <c r="D286" s="820"/>
    </row>
    <row r="287" spans="3:4" ht="16">
      <c r="C287" s="820"/>
      <c r="D287" s="820"/>
    </row>
    <row r="288" spans="3:4" ht="16">
      <c r="C288" s="820"/>
      <c r="D288" s="820"/>
    </row>
    <row r="289" spans="3:4" ht="16">
      <c r="C289" s="820"/>
      <c r="D289" s="820"/>
    </row>
    <row r="290" spans="3:4" ht="16">
      <c r="C290" s="820"/>
      <c r="D290" s="820"/>
    </row>
    <row r="291" spans="3:4" ht="16">
      <c r="C291" s="820"/>
      <c r="D291" s="820"/>
    </row>
    <row r="292" spans="3:4" ht="16">
      <c r="C292" s="820"/>
      <c r="D292" s="820"/>
    </row>
    <row r="293" spans="3:4" ht="16">
      <c r="C293" s="820"/>
      <c r="D293" s="820"/>
    </row>
    <row r="294" spans="3:4" ht="16">
      <c r="C294" s="820"/>
      <c r="D294" s="820"/>
    </row>
    <row r="295" spans="3:4" ht="16">
      <c r="C295" s="820"/>
      <c r="D295" s="820"/>
    </row>
    <row r="296" spans="3:4" ht="16">
      <c r="C296" s="820"/>
      <c r="D296" s="820"/>
    </row>
    <row r="297" spans="3:4" ht="16">
      <c r="C297" s="820"/>
      <c r="D297" s="820"/>
    </row>
    <row r="298" spans="3:4" ht="16">
      <c r="C298" s="820"/>
      <c r="D298" s="820"/>
    </row>
    <row r="299" spans="3:4" ht="16">
      <c r="C299" s="820"/>
      <c r="D299" s="820"/>
    </row>
    <row r="300" spans="3:4" ht="16">
      <c r="C300" s="820"/>
      <c r="D300" s="820"/>
    </row>
    <row r="301" spans="3:4" ht="16">
      <c r="C301" s="820"/>
      <c r="D301" s="820"/>
    </row>
    <row r="302" spans="3:4" ht="16">
      <c r="C302" s="820"/>
      <c r="D302" s="820"/>
    </row>
    <row r="303" spans="3:4" ht="16">
      <c r="C303" s="820"/>
      <c r="D303" s="820"/>
    </row>
    <row r="304" spans="3:4" ht="16">
      <c r="C304" s="820"/>
      <c r="D304" s="820"/>
    </row>
    <row r="305" spans="3:4" ht="16">
      <c r="C305" s="820"/>
      <c r="D305" s="820"/>
    </row>
    <row r="306" spans="3:4" ht="16">
      <c r="C306" s="820"/>
      <c r="D306" s="820"/>
    </row>
    <row r="307" spans="3:4" ht="16">
      <c r="C307" s="820"/>
      <c r="D307" s="820"/>
    </row>
    <row r="308" spans="3:4" ht="16">
      <c r="C308" s="820"/>
      <c r="D308" s="820"/>
    </row>
    <row r="309" spans="3:4" ht="16">
      <c r="C309" s="820"/>
      <c r="D309" s="820"/>
    </row>
    <row r="310" spans="3:4" ht="16">
      <c r="C310" s="820"/>
      <c r="D310" s="820"/>
    </row>
    <row r="311" spans="3:4" ht="16">
      <c r="C311" s="820"/>
      <c r="D311" s="820"/>
    </row>
    <row r="312" spans="3:4" ht="16">
      <c r="C312" s="820"/>
      <c r="D312" s="820"/>
    </row>
    <row r="313" spans="3:4" ht="16">
      <c r="C313" s="820"/>
      <c r="D313" s="820"/>
    </row>
    <row r="314" spans="3:4" ht="16">
      <c r="C314" s="820"/>
      <c r="D314" s="820"/>
    </row>
    <row r="315" spans="3:4" ht="16">
      <c r="C315" s="820"/>
      <c r="D315" s="820"/>
    </row>
    <row r="316" spans="3:4" ht="16">
      <c r="C316" s="820"/>
      <c r="D316" s="820"/>
    </row>
    <row r="317" spans="3:4" ht="16">
      <c r="C317" s="820"/>
      <c r="D317" s="820"/>
    </row>
    <row r="318" spans="3:4" ht="16">
      <c r="C318" s="820"/>
      <c r="D318" s="820"/>
    </row>
    <row r="319" spans="3:4" ht="16">
      <c r="C319" s="820"/>
      <c r="D319" s="820"/>
    </row>
    <row r="320" spans="3:4" ht="16">
      <c r="C320" s="820"/>
      <c r="D320" s="820"/>
    </row>
    <row r="321" spans="3:4" ht="16">
      <c r="C321" s="820"/>
      <c r="D321" s="820"/>
    </row>
    <row r="322" spans="3:4" ht="16">
      <c r="C322" s="820"/>
      <c r="D322" s="820"/>
    </row>
    <row r="323" spans="3:4" ht="16">
      <c r="C323" s="820"/>
      <c r="D323" s="820"/>
    </row>
    <row r="324" spans="3:4" ht="16">
      <c r="C324" s="820"/>
      <c r="D324" s="820"/>
    </row>
    <row r="325" spans="3:4" ht="16">
      <c r="C325" s="820"/>
      <c r="D325" s="820"/>
    </row>
    <row r="326" spans="3:4" ht="16">
      <c r="C326" s="820"/>
      <c r="D326" s="820"/>
    </row>
    <row r="327" spans="3:4" ht="16">
      <c r="C327" s="820"/>
      <c r="D327" s="820"/>
    </row>
    <row r="328" spans="3:4" ht="16">
      <c r="C328" s="820"/>
      <c r="D328" s="820"/>
    </row>
    <row r="329" spans="3:4" ht="16">
      <c r="C329" s="820"/>
      <c r="D329" s="820"/>
    </row>
    <row r="330" spans="3:4" ht="16">
      <c r="C330" s="820"/>
      <c r="D330" s="820"/>
    </row>
    <row r="331" spans="3:4" ht="16">
      <c r="C331" s="820"/>
      <c r="D331" s="820"/>
    </row>
    <row r="332" spans="3:4" ht="16">
      <c r="C332" s="820"/>
      <c r="D332" s="820"/>
    </row>
    <row r="333" spans="3:4" ht="16">
      <c r="C333" s="820"/>
      <c r="D333" s="820"/>
    </row>
    <row r="334" spans="3:4" ht="16">
      <c r="C334" s="820"/>
      <c r="D334" s="820"/>
    </row>
    <row r="335" spans="3:4" ht="16">
      <c r="C335" s="820"/>
      <c r="D335" s="820"/>
    </row>
    <row r="336" spans="3:4" ht="16">
      <c r="C336" s="820"/>
      <c r="D336" s="820"/>
    </row>
    <row r="337" spans="3:4" ht="16">
      <c r="C337" s="820"/>
      <c r="D337" s="820"/>
    </row>
    <row r="338" spans="3:4" ht="16">
      <c r="C338" s="820"/>
      <c r="D338" s="820"/>
    </row>
    <row r="339" spans="3:4" ht="16">
      <c r="C339" s="820"/>
      <c r="D339" s="820"/>
    </row>
    <row r="340" spans="3:4" ht="16">
      <c r="C340" s="820"/>
      <c r="D340" s="820"/>
    </row>
    <row r="341" spans="3:4" ht="16">
      <c r="C341" s="820"/>
      <c r="D341" s="820"/>
    </row>
    <row r="342" spans="3:4" ht="16">
      <c r="C342" s="820"/>
      <c r="D342" s="820"/>
    </row>
    <row r="343" spans="3:4" ht="16">
      <c r="C343" s="820"/>
      <c r="D343" s="820"/>
    </row>
    <row r="344" spans="3:4" ht="16">
      <c r="C344" s="820"/>
      <c r="D344" s="820"/>
    </row>
    <row r="345" spans="3:4" ht="16">
      <c r="C345" s="820"/>
      <c r="D345" s="820"/>
    </row>
    <row r="346" spans="3:4" ht="16">
      <c r="C346" s="820"/>
      <c r="D346" s="820"/>
    </row>
    <row r="347" spans="3:4" ht="16">
      <c r="C347" s="820"/>
      <c r="D347" s="820"/>
    </row>
    <row r="348" spans="3:4" ht="16">
      <c r="C348" s="820"/>
      <c r="D348" s="820"/>
    </row>
    <row r="349" spans="3:4" ht="16">
      <c r="C349" s="820"/>
      <c r="D349" s="820"/>
    </row>
    <row r="350" spans="3:4" ht="16">
      <c r="C350" s="820"/>
      <c r="D350" s="820"/>
    </row>
    <row r="351" spans="3:4" ht="16">
      <c r="C351" s="820"/>
      <c r="D351" s="820"/>
    </row>
    <row r="352" spans="3:4" ht="16">
      <c r="C352" s="820"/>
      <c r="D352" s="820"/>
    </row>
    <row r="353" spans="3:4" ht="16">
      <c r="C353" s="820"/>
      <c r="D353" s="820"/>
    </row>
    <row r="354" spans="3:4" ht="16">
      <c r="C354" s="820"/>
      <c r="D354" s="820"/>
    </row>
    <row r="355" spans="3:4" ht="16">
      <c r="C355" s="820"/>
      <c r="D355" s="820"/>
    </row>
    <row r="356" spans="3:4" ht="16">
      <c r="C356" s="820"/>
      <c r="D356" s="820"/>
    </row>
    <row r="357" spans="3:4" ht="16">
      <c r="C357" s="820"/>
      <c r="D357" s="820"/>
    </row>
    <row r="358" spans="3:4" ht="16">
      <c r="C358" s="820"/>
      <c r="D358" s="820"/>
    </row>
    <row r="359" spans="3:4" ht="16">
      <c r="C359" s="820"/>
      <c r="D359" s="820"/>
    </row>
    <row r="360" spans="3:4" ht="16">
      <c r="C360" s="820"/>
      <c r="D360" s="820"/>
    </row>
    <row r="361" spans="3:4" ht="16">
      <c r="C361" s="820"/>
      <c r="D361" s="820"/>
    </row>
    <row r="362" spans="3:4" ht="16">
      <c r="C362" s="820"/>
      <c r="D362" s="820"/>
    </row>
    <row r="363" spans="3:4" ht="16">
      <c r="C363" s="820"/>
      <c r="D363" s="820"/>
    </row>
    <row r="364" spans="3:4" ht="16">
      <c r="C364" s="820"/>
      <c r="D364" s="820"/>
    </row>
    <row r="365" spans="3:4" ht="16">
      <c r="C365" s="820"/>
      <c r="D365" s="820"/>
    </row>
    <row r="366" spans="3:4" ht="16">
      <c r="C366" s="820"/>
      <c r="D366" s="820"/>
    </row>
    <row r="367" spans="3:4" ht="16">
      <c r="C367" s="820"/>
      <c r="D367" s="820"/>
    </row>
    <row r="368" spans="3:4" ht="16">
      <c r="C368" s="820"/>
      <c r="D368" s="820"/>
    </row>
    <row r="369" spans="3:4" ht="16">
      <c r="C369" s="820"/>
      <c r="D369" s="820"/>
    </row>
    <row r="370" spans="3:4" ht="16">
      <c r="C370" s="820"/>
      <c r="D370" s="820"/>
    </row>
    <row r="371" spans="3:4" ht="16">
      <c r="C371" s="820"/>
      <c r="D371" s="820"/>
    </row>
    <row r="372" spans="3:4" ht="16">
      <c r="C372" s="820"/>
      <c r="D372" s="820"/>
    </row>
    <row r="373" spans="3:4" ht="16">
      <c r="C373" s="820"/>
      <c r="D373" s="820"/>
    </row>
    <row r="374" spans="3:4" ht="16">
      <c r="C374" s="820"/>
      <c r="D374" s="820"/>
    </row>
    <row r="375" spans="3:4" ht="16">
      <c r="C375" s="820"/>
      <c r="D375" s="820"/>
    </row>
    <row r="376" spans="3:4" ht="16">
      <c r="C376" s="820"/>
      <c r="D376" s="820"/>
    </row>
    <row r="377" spans="3:4" ht="16">
      <c r="C377" s="820"/>
      <c r="D377" s="820"/>
    </row>
    <row r="378" spans="3:4" ht="16">
      <c r="C378" s="820"/>
      <c r="D378" s="820"/>
    </row>
    <row r="379" spans="3:4" ht="16">
      <c r="C379" s="820"/>
      <c r="D379" s="820"/>
    </row>
    <row r="380" spans="3:4" ht="16">
      <c r="C380" s="820"/>
      <c r="D380" s="820"/>
    </row>
    <row r="381" spans="3:4" ht="16">
      <c r="C381" s="820"/>
      <c r="D381" s="820"/>
    </row>
    <row r="382" spans="3:4" ht="16">
      <c r="C382" s="820"/>
      <c r="D382" s="820"/>
    </row>
    <row r="383" spans="3:4" ht="16">
      <c r="C383" s="820"/>
      <c r="D383" s="820"/>
    </row>
    <row r="384" spans="3:4" ht="16">
      <c r="C384" s="820"/>
      <c r="D384" s="820"/>
    </row>
    <row r="385" spans="3:4" ht="16">
      <c r="C385" s="820"/>
      <c r="D385" s="820"/>
    </row>
    <row r="386" spans="3:4" ht="16">
      <c r="C386" s="820"/>
      <c r="D386" s="820"/>
    </row>
    <row r="387" spans="3:4" ht="16">
      <c r="C387" s="820"/>
      <c r="D387" s="820"/>
    </row>
    <row r="388" spans="3:4" ht="16">
      <c r="C388" s="820"/>
      <c r="D388" s="820"/>
    </row>
    <row r="389" spans="3:4" ht="16">
      <c r="C389" s="820"/>
      <c r="D389" s="820"/>
    </row>
    <row r="390" spans="3:4" ht="16">
      <c r="C390" s="820"/>
      <c r="D390" s="820"/>
    </row>
    <row r="391" spans="3:4" ht="16">
      <c r="C391" s="820"/>
      <c r="D391" s="820"/>
    </row>
    <row r="392" spans="3:4" ht="16">
      <c r="C392" s="820"/>
      <c r="D392" s="820"/>
    </row>
    <row r="393" spans="3:4" ht="16">
      <c r="C393" s="820"/>
      <c r="D393" s="820"/>
    </row>
    <row r="394" spans="3:4" ht="16">
      <c r="C394" s="820"/>
      <c r="D394" s="820"/>
    </row>
    <row r="395" spans="3:4" ht="16">
      <c r="C395" s="820"/>
      <c r="D395" s="820"/>
    </row>
    <row r="396" spans="3:4" ht="16">
      <c r="C396" s="820"/>
      <c r="D396" s="820"/>
    </row>
    <row r="397" spans="3:4" ht="16">
      <c r="C397" s="820"/>
      <c r="D397" s="820"/>
    </row>
    <row r="398" spans="3:4" ht="16">
      <c r="C398" s="820"/>
      <c r="D398" s="820"/>
    </row>
    <row r="399" spans="3:4" ht="16">
      <c r="C399" s="820"/>
      <c r="D399" s="820"/>
    </row>
    <row r="400" spans="3:4" ht="16">
      <c r="C400" s="820"/>
      <c r="D400" s="820"/>
    </row>
    <row r="401" spans="3:4" ht="16">
      <c r="C401" s="820"/>
      <c r="D401" s="820"/>
    </row>
    <row r="402" spans="3:4" ht="16">
      <c r="C402" s="820"/>
      <c r="D402" s="820"/>
    </row>
    <row r="403" spans="3:4" ht="16">
      <c r="C403" s="820"/>
      <c r="D403" s="820"/>
    </row>
    <row r="404" spans="3:4" ht="16">
      <c r="C404" s="820"/>
      <c r="D404" s="820"/>
    </row>
    <row r="405" spans="3:4" ht="16">
      <c r="C405" s="820"/>
      <c r="D405" s="820"/>
    </row>
    <row r="406" spans="3:4" ht="16">
      <c r="C406" s="820"/>
      <c r="D406" s="820"/>
    </row>
    <row r="407" spans="3:4" ht="16">
      <c r="C407" s="820"/>
      <c r="D407" s="820"/>
    </row>
    <row r="408" spans="3:4" ht="16">
      <c r="C408" s="820"/>
      <c r="D408" s="820"/>
    </row>
    <row r="409" spans="3:4" ht="16">
      <c r="C409" s="820"/>
      <c r="D409" s="820"/>
    </row>
    <row r="410" spans="3:4" ht="16">
      <c r="C410" s="820"/>
      <c r="D410" s="820"/>
    </row>
    <row r="411" spans="3:4" ht="16">
      <c r="C411" s="820"/>
      <c r="D411" s="820"/>
    </row>
    <row r="412" spans="3:4" ht="16">
      <c r="C412" s="820"/>
      <c r="D412" s="820"/>
    </row>
    <row r="413" spans="3:4" ht="16">
      <c r="C413" s="820"/>
      <c r="D413" s="820"/>
    </row>
    <row r="414" spans="3:4" ht="16">
      <c r="C414" s="820"/>
      <c r="D414" s="820"/>
    </row>
    <row r="415" spans="3:4" ht="16">
      <c r="C415" s="820"/>
      <c r="D415" s="820"/>
    </row>
    <row r="416" spans="3:4" ht="16">
      <c r="C416" s="820"/>
      <c r="D416" s="820"/>
    </row>
    <row r="417" spans="3:4" ht="16">
      <c r="C417" s="820"/>
      <c r="D417" s="820"/>
    </row>
    <row r="418" spans="3:4" ht="16">
      <c r="C418" s="820"/>
      <c r="D418" s="820"/>
    </row>
    <row r="419" spans="3:4" ht="16">
      <c r="C419" s="820"/>
      <c r="D419" s="820"/>
    </row>
    <row r="420" spans="3:4" ht="16">
      <c r="C420" s="820"/>
      <c r="D420" s="820"/>
    </row>
    <row r="421" spans="3:4" ht="16">
      <c r="C421" s="820"/>
      <c r="D421" s="820"/>
    </row>
    <row r="422" spans="3:4" ht="16">
      <c r="C422" s="820"/>
      <c r="D422" s="820"/>
    </row>
    <row r="423" spans="3:4" ht="16">
      <c r="C423" s="820"/>
      <c r="D423" s="820"/>
    </row>
    <row r="424" spans="3:4" ht="16">
      <c r="C424" s="820"/>
      <c r="D424" s="820"/>
    </row>
    <row r="425" spans="3:4" ht="16">
      <c r="C425" s="820"/>
      <c r="D425" s="820"/>
    </row>
    <row r="426" spans="3:4" ht="16">
      <c r="C426" s="820"/>
      <c r="D426" s="820"/>
    </row>
    <row r="427" spans="3:4" ht="16">
      <c r="C427" s="820"/>
      <c r="D427" s="820"/>
    </row>
    <row r="428" spans="3:4" ht="16">
      <c r="C428" s="820"/>
      <c r="D428" s="820"/>
    </row>
    <row r="429" spans="3:4" ht="16">
      <c r="C429" s="820"/>
      <c r="D429" s="820"/>
    </row>
    <row r="430" spans="3:4" ht="16">
      <c r="C430" s="820"/>
      <c r="D430" s="820"/>
    </row>
    <row r="431" spans="3:4" ht="16">
      <c r="C431" s="820"/>
      <c r="D431" s="820"/>
    </row>
    <row r="432" spans="3:4" ht="16">
      <c r="C432" s="820"/>
      <c r="D432" s="820"/>
    </row>
    <row r="433" spans="3:4" ht="16">
      <c r="C433" s="820"/>
      <c r="D433" s="820"/>
    </row>
    <row r="434" spans="3:4" ht="16">
      <c r="C434" s="820"/>
      <c r="D434" s="820"/>
    </row>
    <row r="435" spans="3:4" ht="16">
      <c r="C435" s="820"/>
      <c r="D435" s="820"/>
    </row>
    <row r="436" spans="3:4" ht="16">
      <c r="C436" s="820"/>
      <c r="D436" s="820"/>
    </row>
    <row r="437" spans="3:4" ht="16">
      <c r="C437" s="820"/>
      <c r="D437" s="820"/>
    </row>
    <row r="438" spans="3:4" ht="16">
      <c r="C438" s="820"/>
      <c r="D438" s="820"/>
    </row>
    <row r="439" spans="3:4" ht="16">
      <c r="C439" s="820"/>
      <c r="D439" s="820"/>
    </row>
    <row r="440" spans="3:4" ht="16">
      <c r="C440" s="820"/>
      <c r="D440" s="820"/>
    </row>
    <row r="441" spans="3:4" ht="16">
      <c r="C441" s="820"/>
      <c r="D441" s="820"/>
    </row>
    <row r="442" spans="3:4" ht="16">
      <c r="C442" s="820"/>
      <c r="D442" s="820"/>
    </row>
    <row r="443" spans="3:4" ht="16">
      <c r="C443" s="820"/>
      <c r="D443" s="820"/>
    </row>
    <row r="444" spans="3:4" ht="16">
      <c r="C444" s="820"/>
      <c r="D444" s="820"/>
    </row>
    <row r="445" spans="3:4" ht="16">
      <c r="C445" s="820"/>
      <c r="D445" s="820"/>
    </row>
    <row r="446" spans="3:4" ht="16">
      <c r="C446" s="820"/>
      <c r="D446" s="820"/>
    </row>
    <row r="447" spans="3:4" ht="16">
      <c r="C447" s="820"/>
      <c r="D447" s="820"/>
    </row>
    <row r="448" spans="3:4" ht="16">
      <c r="C448" s="820"/>
      <c r="D448" s="820"/>
    </row>
    <row r="449" spans="3:4" ht="16">
      <c r="C449" s="820"/>
      <c r="D449" s="820"/>
    </row>
    <row r="450" spans="3:4" ht="16">
      <c r="C450" s="820"/>
      <c r="D450" s="820"/>
    </row>
    <row r="451" spans="3:4" ht="16">
      <c r="C451" s="820"/>
      <c r="D451" s="820"/>
    </row>
    <row r="452" spans="3:4" ht="16">
      <c r="C452" s="820"/>
      <c r="D452" s="820"/>
    </row>
    <row r="453" spans="3:4" ht="16">
      <c r="C453" s="820"/>
      <c r="D453" s="820"/>
    </row>
    <row r="454" spans="3:4" ht="16">
      <c r="C454" s="820"/>
      <c r="D454" s="820"/>
    </row>
    <row r="455" spans="3:4" ht="16">
      <c r="C455" s="820"/>
      <c r="D455" s="820"/>
    </row>
    <row r="456" spans="3:4" ht="16">
      <c r="C456" s="820"/>
      <c r="D456" s="820"/>
    </row>
    <row r="457" spans="3:4" ht="16">
      <c r="C457" s="820"/>
      <c r="D457" s="820"/>
    </row>
    <row r="458" spans="3:4" ht="16">
      <c r="C458" s="820"/>
      <c r="D458" s="820"/>
    </row>
    <row r="459" spans="3:4" ht="16">
      <c r="C459" s="820"/>
      <c r="D459" s="820"/>
    </row>
    <row r="460" spans="3:4" ht="16">
      <c r="C460" s="820"/>
      <c r="D460" s="820"/>
    </row>
    <row r="461" spans="3:4" ht="16">
      <c r="C461" s="820"/>
      <c r="D461" s="820"/>
    </row>
    <row r="462" spans="3:4" ht="16">
      <c r="C462" s="820"/>
      <c r="D462" s="820"/>
    </row>
    <row r="463" spans="3:4" ht="16">
      <c r="C463" s="820"/>
      <c r="D463" s="820"/>
    </row>
    <row r="464" spans="3:4" ht="16">
      <c r="C464" s="820"/>
      <c r="D464" s="820"/>
    </row>
    <row r="465" spans="3:4" ht="16">
      <c r="C465" s="820"/>
      <c r="D465" s="820"/>
    </row>
    <row r="466" spans="3:4" ht="16">
      <c r="C466" s="820"/>
      <c r="D466" s="820"/>
    </row>
    <row r="467" spans="3:4" ht="16">
      <c r="C467" s="820"/>
      <c r="D467" s="820"/>
    </row>
    <row r="468" spans="3:4" ht="16">
      <c r="C468" s="820"/>
      <c r="D468" s="820"/>
    </row>
    <row r="469" spans="3:4" ht="16">
      <c r="C469" s="820"/>
      <c r="D469" s="820"/>
    </row>
    <row r="470" spans="3:4" ht="16">
      <c r="C470" s="820"/>
      <c r="D470" s="820"/>
    </row>
    <row r="471" spans="3:4" ht="16">
      <c r="C471" s="820"/>
      <c r="D471" s="820"/>
    </row>
    <row r="472" spans="3:4" ht="16">
      <c r="C472" s="820"/>
      <c r="D472" s="820"/>
    </row>
    <row r="473" spans="3:4" ht="16">
      <c r="C473" s="820"/>
      <c r="D473" s="820"/>
    </row>
    <row r="474" spans="3:4" ht="16">
      <c r="C474" s="820"/>
      <c r="D474" s="820"/>
    </row>
    <row r="475" spans="3:4" ht="16">
      <c r="C475" s="820"/>
      <c r="D475" s="820"/>
    </row>
    <row r="476" spans="3:4" ht="16">
      <c r="C476" s="820"/>
      <c r="D476" s="820"/>
    </row>
    <row r="477" spans="3:4" ht="16">
      <c r="C477" s="820"/>
      <c r="D477" s="820"/>
    </row>
    <row r="478" spans="3:4" ht="16">
      <c r="C478" s="820"/>
      <c r="D478" s="820"/>
    </row>
    <row r="479" spans="3:4" ht="16">
      <c r="C479" s="820"/>
      <c r="D479" s="820"/>
    </row>
    <row r="480" spans="3:4" ht="16">
      <c r="C480" s="820"/>
      <c r="D480" s="820"/>
    </row>
    <row r="481" spans="3:4" ht="16">
      <c r="C481" s="820"/>
      <c r="D481" s="820"/>
    </row>
    <row r="482" spans="3:4" ht="16">
      <c r="C482" s="820"/>
      <c r="D482" s="820"/>
    </row>
    <row r="483" spans="3:4" ht="16">
      <c r="C483" s="820"/>
      <c r="D483" s="820"/>
    </row>
    <row r="484" spans="3:4" ht="16">
      <c r="C484" s="820"/>
      <c r="D484" s="820"/>
    </row>
    <row r="485" spans="3:4" ht="16">
      <c r="C485" s="820"/>
      <c r="D485" s="820"/>
    </row>
    <row r="486" spans="3:4" ht="16">
      <c r="C486" s="820"/>
      <c r="D486" s="820"/>
    </row>
    <row r="487" spans="3:4" ht="16">
      <c r="C487" s="820"/>
      <c r="D487" s="820"/>
    </row>
    <row r="488" spans="3:4" ht="16">
      <c r="C488" s="820"/>
      <c r="D488" s="820"/>
    </row>
    <row r="489" spans="3:4" ht="16">
      <c r="C489" s="820"/>
      <c r="D489" s="820"/>
    </row>
    <row r="490" spans="3:4" ht="16">
      <c r="C490" s="820"/>
      <c r="D490" s="820"/>
    </row>
    <row r="491" spans="3:4" ht="16">
      <c r="C491" s="820"/>
      <c r="D491" s="820"/>
    </row>
    <row r="492" spans="3:4" ht="16">
      <c r="C492" s="820"/>
      <c r="D492" s="820"/>
    </row>
    <row r="493" spans="3:4" ht="16">
      <c r="C493" s="820"/>
      <c r="D493" s="820"/>
    </row>
    <row r="494" spans="3:4" ht="16">
      <c r="C494" s="820"/>
      <c r="D494" s="820"/>
    </row>
    <row r="495" spans="3:4" ht="16">
      <c r="C495" s="820"/>
      <c r="D495" s="820"/>
    </row>
    <row r="496" spans="3:4" ht="16">
      <c r="C496" s="820"/>
      <c r="D496" s="820"/>
    </row>
    <row r="497" spans="3:4" ht="16">
      <c r="C497" s="820"/>
      <c r="D497" s="820"/>
    </row>
    <row r="498" spans="3:4" ht="16">
      <c r="C498" s="820"/>
      <c r="D498" s="820"/>
    </row>
    <row r="499" spans="3:4" ht="16">
      <c r="C499" s="820"/>
      <c r="D499" s="820"/>
    </row>
    <row r="500" spans="3:4" ht="16">
      <c r="C500" s="820"/>
      <c r="D500" s="820"/>
    </row>
    <row r="501" spans="3:4" ht="16">
      <c r="C501" s="820"/>
      <c r="D501" s="820"/>
    </row>
    <row r="502" spans="3:4" ht="16">
      <c r="C502" s="820"/>
      <c r="D502" s="820"/>
    </row>
    <row r="503" spans="3:4" ht="16">
      <c r="C503" s="820"/>
      <c r="D503" s="820"/>
    </row>
    <row r="504" spans="3:4" ht="16">
      <c r="C504" s="820"/>
      <c r="D504" s="820"/>
    </row>
    <row r="505" spans="3:4" ht="16">
      <c r="C505" s="820"/>
      <c r="D505" s="820"/>
    </row>
    <row r="506" spans="3:4" ht="16">
      <c r="C506" s="820"/>
      <c r="D506" s="820"/>
    </row>
    <row r="507" spans="3:4" ht="16">
      <c r="C507" s="820"/>
      <c r="D507" s="820"/>
    </row>
    <row r="508" spans="3:4" ht="16">
      <c r="C508" s="820"/>
      <c r="D508" s="820"/>
    </row>
    <row r="509" spans="3:4" ht="16">
      <c r="C509" s="820"/>
      <c r="D509" s="820"/>
    </row>
    <row r="510" spans="3:4" ht="16">
      <c r="C510" s="820"/>
      <c r="D510" s="820"/>
    </row>
    <row r="511" spans="3:4" ht="16">
      <c r="C511" s="820"/>
      <c r="D511" s="820"/>
    </row>
    <row r="512" spans="3:4" ht="16">
      <c r="C512" s="820"/>
      <c r="D512" s="820"/>
    </row>
    <row r="513" spans="3:4" ht="16">
      <c r="C513" s="820"/>
      <c r="D513" s="820"/>
    </row>
    <row r="514" spans="3:4" ht="16">
      <c r="C514" s="820"/>
      <c r="D514" s="820"/>
    </row>
    <row r="515" spans="3:4" ht="16">
      <c r="C515" s="820"/>
      <c r="D515" s="820"/>
    </row>
    <row r="516" spans="3:4" ht="16">
      <c r="C516" s="820"/>
      <c r="D516" s="820"/>
    </row>
    <row r="517" spans="3:4" ht="16">
      <c r="C517" s="820"/>
      <c r="D517" s="820"/>
    </row>
    <row r="518" spans="3:4" ht="16">
      <c r="C518" s="820"/>
      <c r="D518" s="820"/>
    </row>
    <row r="519" spans="3:4" ht="16">
      <c r="C519" s="820"/>
      <c r="D519" s="820"/>
    </row>
    <row r="520" spans="3:4" ht="16">
      <c r="C520" s="820"/>
      <c r="D520" s="820"/>
    </row>
    <row r="521" spans="3:4" ht="16">
      <c r="C521" s="820"/>
      <c r="D521" s="820"/>
    </row>
    <row r="522" spans="3:4" ht="16">
      <c r="C522" s="820"/>
      <c r="D522" s="820"/>
    </row>
    <row r="523" spans="3:4" ht="16">
      <c r="C523" s="820"/>
      <c r="D523" s="820"/>
    </row>
    <row r="524" spans="3:4" ht="16">
      <c r="C524" s="820"/>
      <c r="D524" s="820"/>
    </row>
    <row r="525" spans="3:4" ht="16">
      <c r="C525" s="820"/>
      <c r="D525" s="820"/>
    </row>
    <row r="526" spans="3:4" ht="16">
      <c r="C526" s="820"/>
      <c r="D526" s="820"/>
    </row>
    <row r="527" spans="3:4" ht="16">
      <c r="C527" s="820"/>
      <c r="D527" s="820"/>
    </row>
    <row r="528" spans="3:4" ht="16">
      <c r="C528" s="820"/>
      <c r="D528" s="820"/>
    </row>
    <row r="529" spans="3:4" ht="16">
      <c r="C529" s="820"/>
      <c r="D529" s="820"/>
    </row>
    <row r="530" spans="3:4" ht="16">
      <c r="C530" s="820"/>
      <c r="D530" s="820"/>
    </row>
    <row r="531" spans="3:4" ht="16">
      <c r="C531" s="820"/>
      <c r="D531" s="820"/>
    </row>
    <row r="532" spans="3:4" ht="16">
      <c r="C532" s="820"/>
      <c r="D532" s="820"/>
    </row>
    <row r="533" spans="3:4" ht="16">
      <c r="C533" s="820"/>
      <c r="D533" s="820"/>
    </row>
    <row r="534" spans="3:4" ht="16">
      <c r="C534" s="820"/>
      <c r="D534" s="820"/>
    </row>
    <row r="535" spans="3:4" ht="16">
      <c r="C535" s="820"/>
      <c r="D535" s="820"/>
    </row>
    <row r="536" spans="3:4" ht="16">
      <c r="C536" s="820"/>
      <c r="D536" s="820"/>
    </row>
    <row r="537" spans="3:4" ht="16">
      <c r="C537" s="820"/>
      <c r="D537" s="820"/>
    </row>
    <row r="538" spans="3:4" ht="16">
      <c r="C538" s="820"/>
      <c r="D538" s="820"/>
    </row>
    <row r="539" spans="3:4" ht="16">
      <c r="C539" s="820"/>
      <c r="D539" s="820"/>
    </row>
    <row r="540" spans="3:4" ht="16">
      <c r="C540" s="820"/>
      <c r="D540" s="820"/>
    </row>
    <row r="541" spans="3:4" ht="16">
      <c r="C541" s="820"/>
      <c r="D541" s="820"/>
    </row>
    <row r="542" spans="3:4" ht="16">
      <c r="C542" s="820"/>
      <c r="D542" s="820"/>
    </row>
    <row r="543" spans="3:4" ht="16">
      <c r="C543" s="820"/>
      <c r="D543" s="820"/>
    </row>
    <row r="544" spans="3:4" ht="16">
      <c r="C544" s="820"/>
      <c r="D544" s="820"/>
    </row>
    <row r="545" spans="3:4" ht="16">
      <c r="C545" s="820"/>
      <c r="D545" s="820"/>
    </row>
    <row r="546" spans="3:4" ht="16">
      <c r="C546" s="820"/>
      <c r="D546" s="820"/>
    </row>
    <row r="547" spans="3:4" ht="16">
      <c r="C547" s="820"/>
      <c r="D547" s="820"/>
    </row>
    <row r="548" spans="3:4" ht="16">
      <c r="C548" s="820"/>
      <c r="D548" s="820"/>
    </row>
    <row r="549" spans="3:4" ht="16">
      <c r="C549" s="820"/>
      <c r="D549" s="820"/>
    </row>
    <row r="550" spans="3:4" ht="16">
      <c r="C550" s="820"/>
      <c r="D550" s="820"/>
    </row>
    <row r="551" spans="3:4" ht="16">
      <c r="C551" s="820"/>
      <c r="D551" s="820"/>
    </row>
    <row r="552" spans="3:4" ht="16">
      <c r="C552" s="820"/>
      <c r="D552" s="820"/>
    </row>
    <row r="553" spans="3:4" ht="16">
      <c r="C553" s="820"/>
      <c r="D553" s="820"/>
    </row>
    <row r="554" spans="3:4" ht="16">
      <c r="C554" s="820"/>
      <c r="D554" s="820"/>
    </row>
    <row r="555" spans="3:4" ht="16">
      <c r="C555" s="820"/>
      <c r="D555" s="820"/>
    </row>
    <row r="556" spans="3:4" ht="16">
      <c r="C556" s="820"/>
      <c r="D556" s="820"/>
    </row>
    <row r="557" spans="3:4" ht="16">
      <c r="C557" s="820"/>
      <c r="D557" s="820"/>
    </row>
    <row r="558" spans="3:4" ht="16">
      <c r="C558" s="820"/>
      <c r="D558" s="820"/>
    </row>
    <row r="559" spans="3:4" ht="16">
      <c r="C559" s="820"/>
      <c r="D559" s="820"/>
    </row>
    <row r="560" spans="3:4" ht="16">
      <c r="C560" s="820"/>
      <c r="D560" s="820"/>
    </row>
    <row r="561" spans="3:4" ht="16">
      <c r="C561" s="820"/>
      <c r="D561" s="820"/>
    </row>
    <row r="562" spans="3:4" ht="16">
      <c r="C562" s="820"/>
      <c r="D562" s="820"/>
    </row>
    <row r="563" spans="3:4" ht="16">
      <c r="C563" s="820"/>
      <c r="D563" s="820"/>
    </row>
    <row r="564" spans="3:4" ht="16">
      <c r="C564" s="820"/>
      <c r="D564" s="820"/>
    </row>
    <row r="565" spans="3:4" ht="16">
      <c r="C565" s="820"/>
      <c r="D565" s="820"/>
    </row>
    <row r="566" spans="3:4" ht="16">
      <c r="C566" s="820"/>
      <c r="D566" s="820"/>
    </row>
    <row r="567" spans="3:4" ht="16">
      <c r="C567" s="820"/>
      <c r="D567" s="820"/>
    </row>
    <row r="568" spans="3:4" ht="16">
      <c r="C568" s="820"/>
      <c r="D568" s="820"/>
    </row>
    <row r="569" spans="3:4" ht="16">
      <c r="C569" s="820"/>
      <c r="D569" s="820"/>
    </row>
    <row r="570" spans="3:4" ht="16">
      <c r="C570" s="820"/>
      <c r="D570" s="820"/>
    </row>
    <row r="571" spans="3:4" ht="16">
      <c r="C571" s="820"/>
      <c r="D571" s="820"/>
    </row>
    <row r="572" spans="3:4" ht="16">
      <c r="C572" s="820"/>
      <c r="D572" s="820"/>
    </row>
    <row r="573" spans="3:4" ht="16">
      <c r="C573" s="820"/>
      <c r="D573" s="820"/>
    </row>
    <row r="574" spans="3:4" ht="16">
      <c r="C574" s="820"/>
      <c r="D574" s="820"/>
    </row>
    <row r="575" spans="3:4" ht="16">
      <c r="C575" s="820"/>
      <c r="D575" s="820"/>
    </row>
    <row r="576" spans="3:4" ht="16">
      <c r="C576" s="820"/>
      <c r="D576" s="820"/>
    </row>
    <row r="577" spans="3:4" ht="16">
      <c r="C577" s="820"/>
      <c r="D577" s="820"/>
    </row>
    <row r="578" spans="3:4" ht="16">
      <c r="C578" s="820"/>
      <c r="D578" s="820"/>
    </row>
    <row r="579" spans="3:4" ht="16">
      <c r="C579" s="820"/>
      <c r="D579" s="820"/>
    </row>
    <row r="580" spans="3:4" ht="16">
      <c r="C580" s="820"/>
      <c r="D580" s="820"/>
    </row>
    <row r="581" spans="3:4" ht="16">
      <c r="C581" s="820"/>
      <c r="D581" s="820"/>
    </row>
    <row r="582" spans="3:4" ht="16">
      <c r="C582" s="820"/>
      <c r="D582" s="820"/>
    </row>
    <row r="583" spans="3:4" ht="16">
      <c r="C583" s="820"/>
      <c r="D583" s="820"/>
    </row>
    <row r="584" spans="3:4" ht="16">
      <c r="C584" s="820"/>
      <c r="D584" s="820"/>
    </row>
    <row r="585" spans="3:4" ht="16">
      <c r="C585" s="820"/>
      <c r="D585" s="820"/>
    </row>
    <row r="586" spans="3:4" ht="16">
      <c r="C586" s="820"/>
      <c r="D586" s="820"/>
    </row>
    <row r="587" spans="3:4" ht="16">
      <c r="C587" s="820"/>
      <c r="D587" s="820"/>
    </row>
    <row r="588" spans="3:4" ht="16">
      <c r="C588" s="820"/>
      <c r="D588" s="820"/>
    </row>
    <row r="589" spans="3:4" ht="16">
      <c r="C589" s="820"/>
      <c r="D589" s="820"/>
    </row>
    <row r="590" spans="3:4" ht="16">
      <c r="C590" s="820"/>
      <c r="D590" s="820"/>
    </row>
    <row r="591" spans="3:4" ht="16">
      <c r="C591" s="820"/>
      <c r="D591" s="820"/>
    </row>
    <row r="592" spans="3:4" ht="16">
      <c r="C592" s="820"/>
      <c r="D592" s="820"/>
    </row>
    <row r="593" spans="3:4" ht="16">
      <c r="C593" s="820"/>
      <c r="D593" s="820"/>
    </row>
    <row r="594" spans="3:4" ht="16">
      <c r="C594" s="820"/>
      <c r="D594" s="820"/>
    </row>
    <row r="595" spans="3:4" ht="16">
      <c r="C595" s="820"/>
      <c r="D595" s="820"/>
    </row>
    <row r="596" spans="3:4" ht="16">
      <c r="C596" s="820"/>
      <c r="D596" s="820"/>
    </row>
    <row r="597" spans="3:4" ht="16">
      <c r="C597" s="820"/>
      <c r="D597" s="820"/>
    </row>
    <row r="598" spans="3:4" ht="16">
      <c r="C598" s="820"/>
      <c r="D598" s="820"/>
    </row>
    <row r="599" spans="3:4" ht="16">
      <c r="C599" s="820"/>
      <c r="D599" s="820"/>
    </row>
    <row r="600" spans="3:4" ht="16">
      <c r="C600" s="820"/>
      <c r="D600" s="820"/>
    </row>
    <row r="601" spans="3:4" ht="16">
      <c r="C601" s="820"/>
      <c r="D601" s="820"/>
    </row>
    <row r="602" spans="3:4" ht="16">
      <c r="C602" s="820"/>
      <c r="D602" s="820"/>
    </row>
    <row r="603" spans="3:4" ht="16">
      <c r="C603" s="820"/>
      <c r="D603" s="820"/>
    </row>
    <row r="604" spans="3:4" ht="16">
      <c r="C604" s="820"/>
      <c r="D604" s="820"/>
    </row>
    <row r="605" spans="3:4" ht="16">
      <c r="C605" s="820"/>
      <c r="D605" s="820"/>
    </row>
    <row r="606" spans="3:4" ht="16">
      <c r="C606" s="820"/>
      <c r="D606" s="820"/>
    </row>
    <row r="607" spans="3:4" ht="16">
      <c r="C607" s="820"/>
      <c r="D607" s="820"/>
    </row>
    <row r="608" spans="3:4" ht="16">
      <c r="C608" s="820"/>
      <c r="D608" s="820"/>
    </row>
    <row r="609" spans="3:4" ht="16">
      <c r="C609" s="820"/>
      <c r="D609" s="820"/>
    </row>
    <row r="610" spans="3:4" ht="16">
      <c r="C610" s="820"/>
      <c r="D610" s="820"/>
    </row>
    <row r="611" spans="3:4" ht="16">
      <c r="C611" s="820"/>
      <c r="D611" s="820"/>
    </row>
    <row r="612" spans="3:4" ht="16">
      <c r="C612" s="820"/>
      <c r="D612" s="820"/>
    </row>
    <row r="613" spans="3:4" ht="16">
      <c r="C613" s="820"/>
      <c r="D613" s="820"/>
    </row>
    <row r="614" spans="3:4" ht="16">
      <c r="C614" s="820"/>
      <c r="D614" s="820"/>
    </row>
    <row r="615" spans="3:4" ht="16">
      <c r="C615" s="820"/>
      <c r="D615" s="820"/>
    </row>
    <row r="616" spans="3:4" ht="16">
      <c r="C616" s="820"/>
      <c r="D616" s="820"/>
    </row>
    <row r="617" spans="3:4" ht="16">
      <c r="C617" s="820"/>
      <c r="D617" s="820"/>
    </row>
    <row r="618" spans="3:4" ht="16">
      <c r="C618" s="820"/>
      <c r="D618" s="820"/>
    </row>
    <row r="619" spans="3:4" ht="16">
      <c r="C619" s="820"/>
      <c r="D619" s="820"/>
    </row>
    <row r="620" spans="3:4" ht="16">
      <c r="C620" s="820"/>
      <c r="D620" s="820"/>
    </row>
    <row r="621" spans="3:4" ht="16">
      <c r="C621" s="820"/>
      <c r="D621" s="820"/>
    </row>
    <row r="622" spans="3:4" ht="16">
      <c r="C622" s="820"/>
      <c r="D622" s="820"/>
    </row>
    <row r="623" spans="3:4" ht="16">
      <c r="C623" s="820"/>
      <c r="D623" s="820"/>
    </row>
    <row r="624" spans="3:4" ht="16">
      <c r="C624" s="820"/>
      <c r="D624" s="820"/>
    </row>
    <row r="625" spans="3:4" ht="16">
      <c r="C625" s="820"/>
      <c r="D625" s="820"/>
    </row>
    <row r="626" spans="3:4" ht="16">
      <c r="C626" s="820"/>
      <c r="D626" s="820"/>
    </row>
    <row r="627" spans="3:4" ht="16">
      <c r="C627" s="820"/>
      <c r="D627" s="820"/>
    </row>
    <row r="628" spans="3:4" ht="16">
      <c r="C628" s="820"/>
      <c r="D628" s="820"/>
    </row>
    <row r="629" spans="3:4" ht="16">
      <c r="C629" s="820"/>
      <c r="D629" s="820"/>
    </row>
    <row r="630" spans="3:4" ht="16">
      <c r="C630" s="820"/>
      <c r="D630" s="820"/>
    </row>
    <row r="631" spans="3:4" ht="16">
      <c r="C631" s="820"/>
      <c r="D631" s="820"/>
    </row>
    <row r="632" spans="3:4" ht="16">
      <c r="C632" s="820"/>
      <c r="D632" s="820"/>
    </row>
    <row r="633" spans="3:4" ht="16">
      <c r="C633" s="820"/>
      <c r="D633" s="820"/>
    </row>
    <row r="634" spans="3:4" ht="16">
      <c r="C634" s="820"/>
      <c r="D634" s="820"/>
    </row>
    <row r="635" spans="3:4" ht="16">
      <c r="C635" s="820"/>
      <c r="D635" s="820"/>
    </row>
    <row r="636" spans="3:4" ht="16">
      <c r="C636" s="820"/>
      <c r="D636" s="820"/>
    </row>
    <row r="637" spans="3:4" ht="16">
      <c r="C637" s="820"/>
      <c r="D637" s="820"/>
    </row>
    <row r="638" spans="3:4" ht="16">
      <c r="C638" s="820"/>
      <c r="D638" s="820"/>
    </row>
    <row r="639" spans="3:4" ht="16">
      <c r="C639" s="820"/>
      <c r="D639" s="820"/>
    </row>
    <row r="640" spans="3:4" ht="16">
      <c r="C640" s="820"/>
      <c r="D640" s="820"/>
    </row>
    <row r="641" spans="3:4" ht="16">
      <c r="C641" s="820"/>
      <c r="D641" s="820"/>
    </row>
    <row r="642" spans="3:4" ht="16">
      <c r="C642" s="820"/>
      <c r="D642" s="820"/>
    </row>
    <row r="643" spans="3:4" ht="16">
      <c r="C643" s="820"/>
      <c r="D643" s="820"/>
    </row>
    <row r="644" spans="3:4" ht="16">
      <c r="C644" s="820"/>
      <c r="D644" s="820"/>
    </row>
    <row r="645" spans="3:4" ht="16">
      <c r="C645" s="820"/>
      <c r="D645" s="820"/>
    </row>
    <row r="646" spans="3:4" ht="16">
      <c r="C646" s="820"/>
      <c r="D646" s="820"/>
    </row>
    <row r="647" spans="3:4" ht="16">
      <c r="C647" s="820"/>
      <c r="D647" s="820"/>
    </row>
    <row r="648" spans="3:4" ht="16">
      <c r="C648" s="820"/>
      <c r="D648" s="820"/>
    </row>
    <row r="649" spans="3:4" ht="16">
      <c r="C649" s="820"/>
      <c r="D649" s="820"/>
    </row>
    <row r="650" spans="3:4" ht="16">
      <c r="C650" s="820"/>
      <c r="D650" s="820"/>
    </row>
    <row r="651" spans="3:4" ht="16">
      <c r="C651" s="820"/>
      <c r="D651" s="820"/>
    </row>
    <row r="652" spans="3:4" ht="16">
      <c r="C652" s="820"/>
      <c r="D652" s="820"/>
    </row>
    <row r="653" spans="3:4" ht="16">
      <c r="C653" s="820"/>
      <c r="D653" s="820"/>
    </row>
    <row r="654" spans="3:4" ht="16">
      <c r="C654" s="820"/>
      <c r="D654" s="820"/>
    </row>
    <row r="655" spans="3:4" ht="16">
      <c r="C655" s="820"/>
      <c r="D655" s="820"/>
    </row>
    <row r="656" spans="3:4" ht="16">
      <c r="C656" s="820"/>
      <c r="D656" s="820"/>
    </row>
    <row r="657" spans="3:4" ht="16">
      <c r="C657" s="820"/>
      <c r="D657" s="820"/>
    </row>
    <row r="658" spans="3:4" ht="16">
      <c r="C658" s="820"/>
      <c r="D658" s="820"/>
    </row>
    <row r="659" spans="3:4" ht="16">
      <c r="C659" s="820"/>
      <c r="D659" s="820"/>
    </row>
    <row r="660" spans="3:4" ht="16">
      <c r="C660" s="820"/>
      <c r="D660" s="820"/>
    </row>
    <row r="661" spans="3:4" ht="16">
      <c r="C661" s="820"/>
      <c r="D661" s="820"/>
    </row>
    <row r="662" spans="3:4" ht="16">
      <c r="C662" s="820"/>
      <c r="D662" s="820"/>
    </row>
    <row r="663" spans="3:4" ht="16">
      <c r="C663" s="820"/>
      <c r="D663" s="820"/>
    </row>
    <row r="664" spans="3:4" ht="16">
      <c r="C664" s="820"/>
      <c r="D664" s="820"/>
    </row>
    <row r="665" spans="3:4" ht="16">
      <c r="C665" s="820"/>
      <c r="D665" s="820"/>
    </row>
    <row r="666" spans="3:4" ht="16">
      <c r="C666" s="820"/>
      <c r="D666" s="820"/>
    </row>
    <row r="667" spans="3:4" ht="16">
      <c r="C667" s="820"/>
      <c r="D667" s="820"/>
    </row>
    <row r="668" spans="3:4" ht="16">
      <c r="C668" s="820"/>
      <c r="D668" s="820"/>
    </row>
    <row r="669" spans="3:4" ht="16">
      <c r="C669" s="820"/>
      <c r="D669" s="820"/>
    </row>
    <row r="670" spans="3:4" ht="16">
      <c r="C670" s="820"/>
      <c r="D670" s="820"/>
    </row>
    <row r="671" spans="3:4" ht="16">
      <c r="C671" s="820"/>
      <c r="D671" s="820"/>
    </row>
    <row r="672" spans="3:4" ht="16">
      <c r="C672" s="820"/>
      <c r="D672" s="820"/>
    </row>
    <row r="673" spans="3:4" ht="16">
      <c r="C673" s="820"/>
      <c r="D673" s="820"/>
    </row>
    <row r="674" spans="3:4" ht="16">
      <c r="C674" s="820"/>
      <c r="D674" s="820"/>
    </row>
    <row r="675" spans="3:4" ht="16">
      <c r="C675" s="820"/>
      <c r="D675" s="820"/>
    </row>
    <row r="676" spans="3:4" ht="16">
      <c r="C676" s="820"/>
      <c r="D676" s="820"/>
    </row>
    <row r="677" spans="3:4" ht="16">
      <c r="C677" s="820"/>
      <c r="D677" s="820"/>
    </row>
    <row r="678" spans="3:4" ht="16">
      <c r="C678" s="820"/>
      <c r="D678" s="820"/>
    </row>
    <row r="679" spans="3:4" ht="16">
      <c r="C679" s="820"/>
      <c r="D679" s="820"/>
    </row>
    <row r="680" spans="3:4" ht="16">
      <c r="C680" s="820"/>
      <c r="D680" s="820"/>
    </row>
    <row r="681" spans="3:4" ht="16">
      <c r="C681" s="820"/>
      <c r="D681" s="820"/>
    </row>
    <row r="682" spans="3:4" ht="16">
      <c r="C682" s="820"/>
      <c r="D682" s="820"/>
    </row>
    <row r="683" spans="3:4" ht="16">
      <c r="C683" s="820"/>
      <c r="D683" s="820"/>
    </row>
    <row r="684" spans="3:4" ht="16">
      <c r="C684" s="820"/>
      <c r="D684" s="820"/>
    </row>
    <row r="685" spans="3:4" ht="16">
      <c r="C685" s="820"/>
      <c r="D685" s="820"/>
    </row>
    <row r="686" spans="3:4" ht="16">
      <c r="C686" s="820"/>
      <c r="D686" s="820"/>
    </row>
    <row r="687" spans="3:4" ht="16">
      <c r="C687" s="820"/>
      <c r="D687" s="820"/>
    </row>
    <row r="688" spans="3:4" ht="16">
      <c r="C688" s="820"/>
      <c r="D688" s="820"/>
    </row>
    <row r="689" spans="3:4" ht="16">
      <c r="C689" s="820"/>
      <c r="D689" s="820"/>
    </row>
    <row r="690" spans="3:4" ht="16">
      <c r="C690" s="820"/>
      <c r="D690" s="820"/>
    </row>
    <row r="691" spans="3:4" ht="16">
      <c r="C691" s="820"/>
      <c r="D691" s="820"/>
    </row>
    <row r="692" spans="3:4" ht="16">
      <c r="C692" s="820"/>
      <c r="D692" s="820"/>
    </row>
    <row r="693" spans="3:4" ht="16">
      <c r="C693" s="820"/>
      <c r="D693" s="820"/>
    </row>
    <row r="694" spans="3:4" ht="16">
      <c r="C694" s="820"/>
      <c r="D694" s="820"/>
    </row>
    <row r="695" spans="3:4" ht="16">
      <c r="C695" s="820"/>
      <c r="D695" s="820"/>
    </row>
    <row r="696" spans="3:4" ht="16">
      <c r="C696" s="820"/>
      <c r="D696" s="820"/>
    </row>
    <row r="697" spans="3:4" ht="16">
      <c r="C697" s="820"/>
      <c r="D697" s="820"/>
    </row>
    <row r="698" spans="3:4" ht="16">
      <c r="C698" s="820"/>
      <c r="D698" s="820"/>
    </row>
    <row r="699" spans="3:4" ht="16">
      <c r="C699" s="820"/>
      <c r="D699" s="820"/>
    </row>
    <row r="700" spans="3:4" ht="16">
      <c r="C700" s="820"/>
      <c r="D700" s="820"/>
    </row>
    <row r="701" spans="3:4" ht="16">
      <c r="C701" s="820"/>
      <c r="D701" s="820"/>
    </row>
    <row r="702" spans="3:4" ht="16">
      <c r="C702" s="820"/>
      <c r="D702" s="820"/>
    </row>
    <row r="703" spans="3:4" ht="16">
      <c r="C703" s="820"/>
      <c r="D703" s="820"/>
    </row>
    <row r="704" spans="3:4" ht="16">
      <c r="C704" s="820"/>
      <c r="D704" s="820"/>
    </row>
    <row r="705" spans="3:4" ht="16">
      <c r="C705" s="820"/>
      <c r="D705" s="820"/>
    </row>
    <row r="706" spans="3:4" ht="16">
      <c r="C706" s="820"/>
      <c r="D706" s="820"/>
    </row>
    <row r="707" spans="3:4" ht="16">
      <c r="C707" s="820"/>
      <c r="D707" s="820"/>
    </row>
    <row r="708" spans="3:4" ht="16">
      <c r="C708" s="820"/>
      <c r="D708" s="820"/>
    </row>
    <row r="709" spans="3:4" ht="16">
      <c r="C709" s="820"/>
      <c r="D709" s="820"/>
    </row>
    <row r="710" spans="3:4" ht="16">
      <c r="C710" s="820"/>
      <c r="D710" s="820"/>
    </row>
    <row r="711" spans="3:4" ht="16">
      <c r="C711" s="820"/>
      <c r="D711" s="820"/>
    </row>
    <row r="712" spans="3:4" ht="16">
      <c r="C712" s="820"/>
      <c r="D712" s="820"/>
    </row>
    <row r="713" spans="3:4" ht="16">
      <c r="C713" s="820"/>
      <c r="D713" s="820"/>
    </row>
    <row r="714" spans="3:4" ht="16">
      <c r="C714" s="820"/>
      <c r="D714" s="820"/>
    </row>
    <row r="715" spans="3:4" ht="16">
      <c r="C715" s="820"/>
      <c r="D715" s="820"/>
    </row>
    <row r="716" spans="3:4" ht="16">
      <c r="C716" s="820"/>
      <c r="D716" s="820"/>
    </row>
    <row r="717" spans="3:4" ht="16">
      <c r="C717" s="820"/>
      <c r="D717" s="820"/>
    </row>
    <row r="718" spans="3:4" ht="16">
      <c r="C718" s="820"/>
      <c r="D718" s="820"/>
    </row>
    <row r="719" spans="3:4" ht="16">
      <c r="C719" s="820"/>
      <c r="D719" s="820"/>
    </row>
    <row r="720" spans="3:4" ht="16">
      <c r="C720" s="820"/>
      <c r="D720" s="820"/>
    </row>
    <row r="721" spans="3:4" ht="16">
      <c r="C721" s="820"/>
      <c r="D721" s="820"/>
    </row>
    <row r="722" spans="3:4" ht="16">
      <c r="C722" s="820"/>
      <c r="D722" s="820"/>
    </row>
    <row r="723" spans="3:4" ht="16">
      <c r="C723" s="820"/>
      <c r="D723" s="820"/>
    </row>
    <row r="724" spans="3:4" ht="16">
      <c r="C724" s="820"/>
      <c r="D724" s="820"/>
    </row>
    <row r="725" spans="3:4" ht="16">
      <c r="C725" s="820"/>
      <c r="D725" s="820"/>
    </row>
    <row r="726" spans="3:4" ht="16">
      <c r="C726" s="820"/>
      <c r="D726" s="820"/>
    </row>
    <row r="727" spans="3:4" ht="16">
      <c r="C727" s="820"/>
      <c r="D727" s="820"/>
    </row>
    <row r="728" spans="3:4" ht="16">
      <c r="C728" s="820"/>
      <c r="D728" s="820"/>
    </row>
    <row r="729" spans="3:4" ht="16">
      <c r="C729" s="820"/>
      <c r="D729" s="820"/>
    </row>
    <row r="730" spans="3:4" ht="16">
      <c r="C730" s="820"/>
      <c r="D730" s="820"/>
    </row>
    <row r="731" spans="3:4" ht="16">
      <c r="C731" s="820"/>
      <c r="D731" s="820"/>
    </row>
    <row r="732" spans="3:4" ht="16">
      <c r="C732" s="820"/>
      <c r="D732" s="820"/>
    </row>
    <row r="733" spans="3:4" ht="16">
      <c r="C733" s="820"/>
      <c r="D733" s="820"/>
    </row>
    <row r="734" spans="3:4" ht="16">
      <c r="C734" s="820"/>
      <c r="D734" s="820"/>
    </row>
    <row r="735" spans="3:4" ht="16">
      <c r="C735" s="820"/>
      <c r="D735" s="820"/>
    </row>
    <row r="736" spans="3:4" ht="16">
      <c r="C736" s="820"/>
      <c r="D736" s="820"/>
    </row>
    <row r="737" spans="3:4" ht="16">
      <c r="C737" s="820"/>
      <c r="D737" s="820"/>
    </row>
    <row r="738" spans="3:4" ht="16">
      <c r="C738" s="820"/>
      <c r="D738" s="820"/>
    </row>
    <row r="739" spans="3:4" ht="16">
      <c r="C739" s="820"/>
      <c r="D739" s="820"/>
    </row>
    <row r="740" spans="3:4" ht="16">
      <c r="C740" s="820"/>
      <c r="D740" s="820"/>
    </row>
    <row r="741" spans="3:4" ht="16">
      <c r="C741" s="820"/>
      <c r="D741" s="820"/>
    </row>
    <row r="742" spans="3:4" ht="16">
      <c r="C742" s="820"/>
      <c r="D742" s="820"/>
    </row>
    <row r="743" spans="3:4" ht="16">
      <c r="C743" s="820"/>
      <c r="D743" s="820"/>
    </row>
    <row r="744" spans="3:4" ht="16">
      <c r="C744" s="820"/>
      <c r="D744" s="820"/>
    </row>
    <row r="745" spans="3:4" ht="16">
      <c r="C745" s="820"/>
      <c r="D745" s="820"/>
    </row>
    <row r="746" spans="3:4" ht="16">
      <c r="C746" s="820"/>
      <c r="D746" s="820"/>
    </row>
    <row r="747" spans="3:4" ht="16">
      <c r="C747" s="820"/>
      <c r="D747" s="820"/>
    </row>
    <row r="748" spans="3:4" ht="16">
      <c r="C748" s="820"/>
      <c r="D748" s="820"/>
    </row>
    <row r="749" spans="3:4" ht="16">
      <c r="C749" s="820"/>
      <c r="D749" s="820"/>
    </row>
    <row r="750" spans="3:4" ht="16">
      <c r="C750" s="820"/>
      <c r="D750" s="820"/>
    </row>
    <row r="751" spans="3:4" ht="16">
      <c r="C751" s="820"/>
      <c r="D751" s="820"/>
    </row>
    <row r="752" spans="3:4" ht="16">
      <c r="C752" s="820"/>
      <c r="D752" s="820"/>
    </row>
    <row r="753" spans="3:4" ht="16">
      <c r="C753" s="820"/>
      <c r="D753" s="820"/>
    </row>
    <row r="754" spans="3:4" ht="16">
      <c r="C754" s="820"/>
      <c r="D754" s="820"/>
    </row>
    <row r="755" spans="3:4" ht="16">
      <c r="C755" s="820"/>
      <c r="D755" s="820"/>
    </row>
    <row r="756" spans="3:4" ht="16">
      <c r="C756" s="820"/>
      <c r="D756" s="820"/>
    </row>
    <row r="757" spans="3:4" ht="16">
      <c r="C757" s="820"/>
      <c r="D757" s="820"/>
    </row>
    <row r="758" spans="3:4" ht="16">
      <c r="C758" s="820"/>
      <c r="D758" s="820"/>
    </row>
    <row r="759" spans="3:4" ht="16">
      <c r="C759" s="820"/>
      <c r="D759" s="820"/>
    </row>
    <row r="760" spans="3:4" ht="16">
      <c r="C760" s="820"/>
      <c r="D760" s="820"/>
    </row>
    <row r="761" spans="3:4" ht="16">
      <c r="C761" s="820"/>
      <c r="D761" s="820"/>
    </row>
    <row r="762" spans="3:4" ht="16">
      <c r="C762" s="820"/>
      <c r="D762" s="820"/>
    </row>
    <row r="763" spans="3:4" ht="16">
      <c r="C763" s="820"/>
      <c r="D763" s="820"/>
    </row>
    <row r="764" spans="3:4" ht="16">
      <c r="C764" s="820"/>
      <c r="D764" s="820"/>
    </row>
    <row r="765" spans="3:4" ht="16">
      <c r="C765" s="820"/>
      <c r="D765" s="820"/>
    </row>
    <row r="766" spans="3:4" ht="16">
      <c r="C766" s="820"/>
      <c r="D766" s="820"/>
    </row>
    <row r="767" spans="3:4" ht="16">
      <c r="C767" s="820"/>
      <c r="D767" s="820"/>
    </row>
    <row r="768" spans="3:4" ht="16">
      <c r="C768" s="820"/>
      <c r="D768" s="820"/>
    </row>
    <row r="769" spans="3:4" ht="16">
      <c r="C769" s="820"/>
      <c r="D769" s="820"/>
    </row>
    <row r="770" spans="3:4" ht="16">
      <c r="C770" s="820"/>
      <c r="D770" s="820"/>
    </row>
    <row r="771" spans="3:4" ht="16">
      <c r="C771" s="820"/>
      <c r="D771" s="820"/>
    </row>
    <row r="772" spans="3:4" ht="16">
      <c r="C772" s="820"/>
      <c r="D772" s="820"/>
    </row>
    <row r="773" spans="3:4" ht="16">
      <c r="C773" s="820"/>
      <c r="D773" s="820"/>
    </row>
    <row r="774" spans="3:4" ht="16">
      <c r="C774" s="820"/>
      <c r="D774" s="820"/>
    </row>
    <row r="775" spans="3:4" ht="16">
      <c r="C775" s="820"/>
      <c r="D775" s="820"/>
    </row>
    <row r="776" spans="3:4" ht="16">
      <c r="C776" s="820"/>
      <c r="D776" s="820"/>
    </row>
    <row r="777" spans="3:4" ht="16">
      <c r="C777" s="820"/>
      <c r="D777" s="820"/>
    </row>
    <row r="778" spans="3:4" ht="16">
      <c r="C778" s="820"/>
      <c r="D778" s="820"/>
    </row>
    <row r="779" spans="3:4" ht="16">
      <c r="C779" s="820"/>
      <c r="D779" s="820"/>
    </row>
    <row r="780" spans="3:4" ht="16">
      <c r="C780" s="820"/>
      <c r="D780" s="820"/>
    </row>
    <row r="781" spans="3:4" ht="16">
      <c r="C781" s="820"/>
      <c r="D781" s="820"/>
    </row>
    <row r="782" spans="3:4" ht="16">
      <c r="C782" s="820"/>
      <c r="D782" s="820"/>
    </row>
    <row r="783" spans="3:4" ht="16">
      <c r="C783" s="820"/>
      <c r="D783" s="820"/>
    </row>
    <row r="784" spans="3:4" ht="16">
      <c r="C784" s="820"/>
      <c r="D784" s="820"/>
    </row>
    <row r="785" spans="3:4" ht="16">
      <c r="C785" s="820"/>
      <c r="D785" s="820"/>
    </row>
    <row r="786" spans="3:4" ht="16">
      <c r="C786" s="820"/>
      <c r="D786" s="820"/>
    </row>
    <row r="787" spans="3:4" ht="16">
      <c r="C787" s="820"/>
      <c r="D787" s="820"/>
    </row>
    <row r="788" spans="3:4" ht="16">
      <c r="C788" s="820"/>
      <c r="D788" s="820"/>
    </row>
    <row r="789" spans="3:4" ht="16">
      <c r="C789" s="820"/>
      <c r="D789" s="820"/>
    </row>
    <row r="790" spans="3:4" ht="16">
      <c r="C790" s="820"/>
      <c r="D790" s="820"/>
    </row>
    <row r="791" spans="3:4" ht="16">
      <c r="C791" s="820"/>
      <c r="D791" s="820"/>
    </row>
    <row r="792" spans="3:4" ht="16">
      <c r="C792" s="820"/>
      <c r="D792" s="820"/>
    </row>
    <row r="793" spans="3:4" ht="16">
      <c r="C793" s="820"/>
      <c r="D793" s="820"/>
    </row>
    <row r="794" spans="3:4" ht="16">
      <c r="C794" s="820"/>
      <c r="D794" s="820"/>
    </row>
    <row r="795" spans="3:4" ht="16">
      <c r="C795" s="820"/>
      <c r="D795" s="820"/>
    </row>
    <row r="796" spans="3:4" ht="16">
      <c r="C796" s="820"/>
      <c r="D796" s="820"/>
    </row>
    <row r="797" spans="3:4" ht="16">
      <c r="C797" s="820"/>
      <c r="D797" s="820"/>
    </row>
    <row r="798" spans="3:4" ht="16">
      <c r="C798" s="820"/>
      <c r="D798" s="820"/>
    </row>
    <row r="799" spans="3:4" ht="16">
      <c r="C799" s="820"/>
      <c r="D799" s="820"/>
    </row>
    <row r="800" spans="3:4" ht="16">
      <c r="C800" s="820"/>
      <c r="D800" s="820"/>
    </row>
    <row r="801" spans="3:4" ht="16">
      <c r="C801" s="820"/>
      <c r="D801" s="820"/>
    </row>
    <row r="802" spans="3:4" ht="16">
      <c r="C802" s="820"/>
      <c r="D802" s="820"/>
    </row>
    <row r="803" spans="3:4" ht="16">
      <c r="C803" s="820"/>
      <c r="D803" s="820"/>
    </row>
    <row r="804" spans="3:4" ht="16">
      <c r="C804" s="820"/>
      <c r="D804" s="820"/>
    </row>
    <row r="805" spans="3:4" ht="16">
      <c r="C805" s="820"/>
      <c r="D805" s="820"/>
    </row>
    <row r="806" spans="3:4" ht="16">
      <c r="C806" s="820"/>
      <c r="D806" s="820"/>
    </row>
    <row r="807" spans="3:4" ht="16">
      <c r="C807" s="820"/>
      <c r="D807" s="820"/>
    </row>
    <row r="808" spans="3:4" ht="16">
      <c r="C808" s="820"/>
      <c r="D808" s="820"/>
    </row>
    <row r="809" spans="3:4" ht="16">
      <c r="C809" s="820"/>
      <c r="D809" s="820"/>
    </row>
    <row r="810" spans="3:4" ht="16">
      <c r="C810" s="820"/>
      <c r="D810" s="820"/>
    </row>
    <row r="811" spans="3:4" ht="16">
      <c r="C811" s="820"/>
      <c r="D811" s="820"/>
    </row>
    <row r="812" spans="3:4" ht="16">
      <c r="C812" s="820"/>
      <c r="D812" s="820"/>
    </row>
    <row r="813" spans="3:4" ht="16">
      <c r="C813" s="820"/>
      <c r="D813" s="820"/>
    </row>
    <row r="814" spans="3:4" ht="16">
      <c r="C814" s="820"/>
      <c r="D814" s="820"/>
    </row>
    <row r="815" spans="3:4" ht="16">
      <c r="C815" s="820"/>
      <c r="D815" s="820"/>
    </row>
    <row r="816" spans="3:4" ht="16">
      <c r="C816" s="820"/>
      <c r="D816" s="820"/>
    </row>
    <row r="817" spans="3:4" ht="16">
      <c r="C817" s="820"/>
      <c r="D817" s="820"/>
    </row>
    <row r="818" spans="3:4" ht="16">
      <c r="C818" s="820"/>
      <c r="D818" s="820"/>
    </row>
    <row r="819" spans="3:4" ht="16">
      <c r="C819" s="820"/>
      <c r="D819" s="820"/>
    </row>
    <row r="820" spans="3:4" ht="16">
      <c r="C820" s="820"/>
      <c r="D820" s="820"/>
    </row>
    <row r="821" spans="3:4" ht="16">
      <c r="C821" s="820"/>
      <c r="D821" s="820"/>
    </row>
    <row r="822" spans="3:4" ht="16">
      <c r="C822" s="820"/>
      <c r="D822" s="820"/>
    </row>
    <row r="823" spans="3:4" ht="16">
      <c r="C823" s="820"/>
      <c r="D823" s="820"/>
    </row>
    <row r="824" spans="3:4" ht="16">
      <c r="C824" s="820"/>
      <c r="D824" s="820"/>
    </row>
    <row r="825" spans="3:4" ht="16">
      <c r="C825" s="820"/>
      <c r="D825" s="820"/>
    </row>
    <row r="826" spans="3:4" ht="16">
      <c r="C826" s="820"/>
      <c r="D826" s="820"/>
    </row>
    <row r="827" spans="3:4" ht="16">
      <c r="C827" s="820"/>
      <c r="D827" s="820"/>
    </row>
    <row r="828" spans="3:4" ht="16">
      <c r="C828" s="820"/>
      <c r="D828" s="820"/>
    </row>
    <row r="829" spans="3:4" ht="16">
      <c r="C829" s="820"/>
      <c r="D829" s="820"/>
    </row>
    <row r="830" spans="3:4" ht="16">
      <c r="C830" s="820"/>
      <c r="D830" s="820"/>
    </row>
    <row r="831" spans="3:4" ht="16">
      <c r="C831" s="820"/>
      <c r="D831" s="820"/>
    </row>
    <row r="832" spans="3:4" ht="16">
      <c r="C832" s="820"/>
      <c r="D832" s="820"/>
    </row>
    <row r="833" spans="3:4" ht="16">
      <c r="C833" s="820"/>
      <c r="D833" s="820"/>
    </row>
    <row r="834" spans="3:4" ht="16">
      <c r="C834" s="820"/>
      <c r="D834" s="820"/>
    </row>
    <row r="835" spans="3:4" ht="16">
      <c r="C835" s="820"/>
      <c r="D835" s="820"/>
    </row>
    <row r="836" spans="3:4" ht="16">
      <c r="C836" s="820"/>
      <c r="D836" s="820"/>
    </row>
    <row r="837" spans="3:4" ht="16">
      <c r="C837" s="820"/>
      <c r="D837" s="820"/>
    </row>
    <row r="838" spans="3:4" ht="16">
      <c r="C838" s="820"/>
      <c r="D838" s="820"/>
    </row>
    <row r="839" spans="3:4" ht="16">
      <c r="C839" s="820"/>
      <c r="D839" s="820"/>
    </row>
    <row r="840" spans="3:4" ht="16">
      <c r="C840" s="820"/>
      <c r="D840" s="820"/>
    </row>
    <row r="841" spans="3:4" ht="16">
      <c r="C841" s="820"/>
      <c r="D841" s="820"/>
    </row>
    <row r="842" spans="3:4" ht="16">
      <c r="C842" s="820"/>
      <c r="D842" s="820"/>
    </row>
    <row r="843" spans="3:4" ht="16">
      <c r="C843" s="820"/>
      <c r="D843" s="820"/>
    </row>
    <row r="844" spans="3:4" ht="16">
      <c r="C844" s="820"/>
      <c r="D844" s="820"/>
    </row>
    <row r="845" spans="3:4" ht="16">
      <c r="C845" s="820"/>
      <c r="D845" s="820"/>
    </row>
    <row r="846" spans="3:4" ht="16">
      <c r="C846" s="820"/>
      <c r="D846" s="820"/>
    </row>
    <row r="847" spans="3:4" ht="16">
      <c r="C847" s="820"/>
      <c r="D847" s="820"/>
    </row>
    <row r="848" spans="3:4" ht="16">
      <c r="C848" s="820"/>
      <c r="D848" s="820"/>
    </row>
    <row r="849" spans="3:4" ht="16">
      <c r="C849" s="820"/>
      <c r="D849" s="820"/>
    </row>
    <row r="850" spans="3:4" ht="16">
      <c r="C850" s="820"/>
      <c r="D850" s="820"/>
    </row>
    <row r="851" spans="3:4" ht="16">
      <c r="C851" s="820"/>
      <c r="D851" s="820"/>
    </row>
    <row r="852" spans="3:4" ht="16">
      <c r="C852" s="820"/>
      <c r="D852" s="820"/>
    </row>
    <row r="853" spans="3:4" ht="16">
      <c r="C853" s="820"/>
      <c r="D853" s="820"/>
    </row>
    <row r="854" spans="3:4" ht="16">
      <c r="C854" s="820"/>
      <c r="D854" s="820"/>
    </row>
    <row r="855" spans="3:4" ht="16">
      <c r="C855" s="820"/>
      <c r="D855" s="820"/>
    </row>
    <row r="856" spans="3:4" ht="16">
      <c r="C856" s="820"/>
      <c r="D856" s="820"/>
    </row>
    <row r="857" spans="3:4" ht="16">
      <c r="C857" s="820"/>
      <c r="D857" s="820"/>
    </row>
    <row r="858" spans="3:4" ht="16">
      <c r="C858" s="820"/>
      <c r="D858" s="820"/>
    </row>
    <row r="859" spans="3:4" ht="16">
      <c r="C859" s="820"/>
      <c r="D859" s="820"/>
    </row>
    <row r="860" spans="3:4" ht="16">
      <c r="C860" s="820"/>
      <c r="D860" s="820"/>
    </row>
    <row r="861" spans="3:4" ht="16">
      <c r="C861" s="820"/>
      <c r="D861" s="820"/>
    </row>
    <row r="862" spans="3:4" ht="16">
      <c r="C862" s="820"/>
      <c r="D862" s="820"/>
    </row>
    <row r="863" spans="3:4" ht="16">
      <c r="C863" s="820"/>
      <c r="D863" s="820"/>
    </row>
    <row r="864" spans="3:4" ht="16">
      <c r="C864" s="820"/>
      <c r="D864" s="820"/>
    </row>
    <row r="865" spans="3:4" ht="16">
      <c r="C865" s="820"/>
      <c r="D865" s="820"/>
    </row>
    <row r="866" spans="3:4" ht="16">
      <c r="C866" s="820"/>
      <c r="D866" s="820"/>
    </row>
    <row r="867" spans="3:4" ht="16">
      <c r="C867" s="820"/>
      <c r="D867" s="820"/>
    </row>
    <row r="868" spans="3:4" ht="16">
      <c r="C868" s="820"/>
      <c r="D868" s="820"/>
    </row>
    <row r="869" spans="3:4" ht="16">
      <c r="C869" s="820"/>
      <c r="D869" s="820"/>
    </row>
    <row r="870" spans="3:4" ht="16">
      <c r="C870" s="820"/>
      <c r="D870" s="820"/>
    </row>
    <row r="871" spans="3:4" ht="16">
      <c r="C871" s="820"/>
      <c r="D871" s="820"/>
    </row>
    <row r="872" spans="3:4" ht="16">
      <c r="C872" s="820"/>
      <c r="D872" s="820"/>
    </row>
    <row r="873" spans="3:4" ht="16">
      <c r="C873" s="820"/>
      <c r="D873" s="820"/>
    </row>
    <row r="874" spans="3:4" ht="16">
      <c r="C874" s="820"/>
      <c r="D874" s="820"/>
    </row>
    <row r="875" spans="3:4" ht="16">
      <c r="C875" s="820"/>
      <c r="D875" s="820"/>
    </row>
    <row r="876" spans="3:4" ht="16">
      <c r="C876" s="820"/>
      <c r="D876" s="820"/>
    </row>
    <row r="877" spans="3:4" ht="16">
      <c r="C877" s="820"/>
      <c r="D877" s="820"/>
    </row>
    <row r="878" spans="3:4" ht="16">
      <c r="C878" s="820"/>
      <c r="D878" s="820"/>
    </row>
    <row r="879" spans="3:4" ht="16">
      <c r="C879" s="820"/>
      <c r="D879" s="820"/>
    </row>
    <row r="880" spans="3:4" ht="16">
      <c r="C880" s="820"/>
      <c r="D880" s="820"/>
    </row>
    <row r="881" spans="3:4" ht="16">
      <c r="C881" s="820"/>
      <c r="D881" s="820"/>
    </row>
    <row r="882" spans="3:4" ht="16">
      <c r="C882" s="820"/>
      <c r="D882" s="820"/>
    </row>
    <row r="883" spans="3:4" ht="16">
      <c r="C883" s="820"/>
      <c r="D883" s="820"/>
    </row>
    <row r="884" spans="3:4" ht="16">
      <c r="C884" s="820"/>
      <c r="D884" s="820"/>
    </row>
    <row r="885" spans="3:4" ht="16">
      <c r="C885" s="820"/>
      <c r="D885" s="820"/>
    </row>
    <row r="886" spans="3:4" ht="16">
      <c r="C886" s="820"/>
      <c r="D886" s="820"/>
    </row>
    <row r="887" spans="3:4" ht="16">
      <c r="C887" s="820"/>
      <c r="D887" s="820"/>
    </row>
    <row r="888" spans="3:4" ht="16">
      <c r="C888" s="820"/>
      <c r="D888" s="820"/>
    </row>
    <row r="889" spans="3:4" ht="16">
      <c r="C889" s="820"/>
      <c r="D889" s="820"/>
    </row>
    <row r="890" spans="3:4" ht="16">
      <c r="C890" s="820"/>
      <c r="D890" s="820"/>
    </row>
    <row r="891" spans="3:4" ht="16">
      <c r="C891" s="820"/>
      <c r="D891" s="820"/>
    </row>
    <row r="892" spans="3:4" ht="16">
      <c r="C892" s="820"/>
      <c r="D892" s="820"/>
    </row>
    <row r="893" spans="3:4" ht="16">
      <c r="C893" s="820"/>
      <c r="D893" s="820"/>
    </row>
    <row r="894" spans="3:4" ht="16">
      <c r="C894" s="820"/>
      <c r="D894" s="820"/>
    </row>
    <row r="895" spans="3:4" ht="16">
      <c r="C895" s="820"/>
      <c r="D895" s="820"/>
    </row>
    <row r="896" spans="3:4" ht="16">
      <c r="C896" s="820"/>
      <c r="D896" s="820"/>
    </row>
    <row r="897" spans="3:4" ht="16">
      <c r="C897" s="820"/>
      <c r="D897" s="820"/>
    </row>
    <row r="898" spans="3:4" ht="16">
      <c r="C898" s="820"/>
      <c r="D898" s="820"/>
    </row>
    <row r="899" spans="3:4" ht="16">
      <c r="C899" s="820"/>
      <c r="D899" s="820"/>
    </row>
    <row r="900" spans="3:4" ht="16">
      <c r="C900" s="820"/>
      <c r="D900" s="820"/>
    </row>
    <row r="901" spans="3:4" ht="16">
      <c r="C901" s="820"/>
      <c r="D901" s="820"/>
    </row>
    <row r="902" spans="3:4" ht="16">
      <c r="C902" s="820"/>
      <c r="D902" s="820"/>
    </row>
    <row r="903" spans="3:4" ht="16">
      <c r="C903" s="820"/>
      <c r="D903" s="820"/>
    </row>
    <row r="904" spans="3:4" ht="16">
      <c r="C904" s="820"/>
      <c r="D904" s="820"/>
    </row>
    <row r="905" spans="3:4" ht="16">
      <c r="C905" s="820"/>
      <c r="D905" s="820"/>
    </row>
    <row r="906" spans="3:4" ht="16">
      <c r="C906" s="820"/>
      <c r="D906" s="820"/>
    </row>
    <row r="907" spans="3:4" ht="16">
      <c r="C907" s="820"/>
      <c r="D907" s="820"/>
    </row>
    <row r="908" spans="3:4" ht="16">
      <c r="C908" s="820"/>
      <c r="D908" s="820"/>
    </row>
    <row r="909" spans="3:4" ht="16">
      <c r="C909" s="820"/>
      <c r="D909" s="820"/>
    </row>
    <row r="910" spans="3:4" ht="16">
      <c r="C910" s="820"/>
      <c r="D910" s="820"/>
    </row>
    <row r="911" spans="3:4" ht="16">
      <c r="C911" s="820"/>
      <c r="D911" s="820"/>
    </row>
    <row r="912" spans="3:4" ht="16">
      <c r="C912" s="820"/>
      <c r="D912" s="820"/>
    </row>
    <row r="913" spans="3:4" ht="16">
      <c r="C913" s="820"/>
      <c r="D913" s="820"/>
    </row>
    <row r="914" spans="3:4" ht="16">
      <c r="C914" s="820"/>
      <c r="D914" s="820"/>
    </row>
    <row r="915" spans="3:4" ht="16">
      <c r="C915" s="820"/>
      <c r="D915" s="820"/>
    </row>
    <row r="916" spans="3:4" ht="16">
      <c r="C916" s="820"/>
      <c r="D916" s="820"/>
    </row>
    <row r="917" spans="3:4" ht="16">
      <c r="C917" s="820"/>
      <c r="D917" s="820"/>
    </row>
    <row r="918" spans="3:4" ht="16">
      <c r="C918" s="820"/>
      <c r="D918" s="820"/>
    </row>
    <row r="919" spans="3:4" ht="16">
      <c r="C919" s="820"/>
      <c r="D919" s="820"/>
    </row>
    <row r="920" spans="3:4" ht="16">
      <c r="C920" s="820"/>
      <c r="D920" s="820"/>
    </row>
    <row r="921" spans="3:4" ht="16">
      <c r="C921" s="820"/>
      <c r="D921" s="820"/>
    </row>
    <row r="922" spans="3:4" ht="16">
      <c r="C922" s="820"/>
      <c r="D922" s="820"/>
    </row>
    <row r="923" spans="3:4" ht="16">
      <c r="C923" s="820"/>
      <c r="D923" s="820"/>
    </row>
    <row r="924" spans="3:4" ht="16">
      <c r="C924" s="820"/>
      <c r="D924" s="820"/>
    </row>
    <row r="925" spans="3:4" ht="16">
      <c r="C925" s="820"/>
      <c r="D925" s="820"/>
    </row>
    <row r="926" spans="3:4" ht="16">
      <c r="C926" s="820"/>
      <c r="D926" s="820"/>
    </row>
    <row r="927" spans="3:4" ht="16">
      <c r="C927" s="820"/>
      <c r="D927" s="820"/>
    </row>
    <row r="928" spans="3:4" ht="16">
      <c r="C928" s="820"/>
      <c r="D928" s="820"/>
    </row>
    <row r="929" spans="3:4" ht="16">
      <c r="C929" s="820"/>
      <c r="D929" s="820"/>
    </row>
    <row r="930" spans="3:4" ht="16">
      <c r="C930" s="820"/>
      <c r="D930" s="820"/>
    </row>
    <row r="931" spans="3:4" ht="16">
      <c r="C931" s="820"/>
      <c r="D931" s="820"/>
    </row>
    <row r="932" spans="3:4" ht="16">
      <c r="C932" s="820"/>
      <c r="D932" s="820"/>
    </row>
    <row r="933" spans="3:4" ht="16">
      <c r="C933" s="820"/>
      <c r="D933" s="820"/>
    </row>
    <row r="934" spans="3:4" ht="16">
      <c r="C934" s="820"/>
      <c r="D934" s="820"/>
    </row>
    <row r="935" spans="3:4" ht="16">
      <c r="C935" s="820"/>
      <c r="D935" s="820"/>
    </row>
    <row r="936" spans="3:4" ht="16">
      <c r="C936" s="820"/>
      <c r="D936" s="820"/>
    </row>
    <row r="937" spans="3:4" ht="16">
      <c r="C937" s="820"/>
      <c r="D937" s="820"/>
    </row>
    <row r="938" spans="3:4" ht="16">
      <c r="C938" s="820"/>
      <c r="D938" s="820"/>
    </row>
    <row r="939" spans="3:4" ht="16">
      <c r="C939" s="820"/>
      <c r="D939" s="820"/>
    </row>
  </sheetData>
  <mergeCells count="1">
    <mergeCell ref="E27:L3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E42A-1D6C-49D6-977E-48550D61E50F}">
  <sheetPr>
    <tabColor theme="7" tint="0.79998168889431442"/>
  </sheetPr>
  <dimension ref="A1:K27"/>
  <sheetViews>
    <sheetView showGridLines="0" zoomScale="120" zoomScaleNormal="120" workbookViewId="0"/>
  </sheetViews>
  <sheetFormatPr baseColWidth="10" defaultColWidth="8.6640625" defaultRowHeight="15"/>
  <cols>
    <col min="1" max="1" width="3.6640625" style="617" customWidth="1"/>
    <col min="2" max="2" width="19" style="617" customWidth="1"/>
    <col min="3" max="3" width="3.1640625" style="617" customWidth="1"/>
    <col min="4" max="4" width="10.5" style="617" bestFit="1" customWidth="1"/>
    <col min="5" max="10" width="8.6640625" style="617"/>
    <col min="11" max="11" width="11.6640625" style="617" customWidth="1"/>
    <col min="12" max="16384" width="8.6640625" style="617"/>
  </cols>
  <sheetData>
    <row r="1" spans="1:11" s="763" customFormat="1" ht="22.5" customHeight="1" thickBot="1">
      <c r="A1" s="762"/>
      <c r="B1" s="599" t="s">
        <v>207</v>
      </c>
      <c r="C1" s="599"/>
    </row>
    <row r="3" spans="1:11" ht="16" thickBot="1"/>
    <row r="4" spans="1:11" ht="16" thickBot="1">
      <c r="B4" s="739"/>
      <c r="C4" s="764" t="s">
        <v>208</v>
      </c>
      <c r="D4" s="765">
        <v>44774</v>
      </c>
    </row>
    <row r="5" spans="1:11" ht="9" customHeight="1" thickBot="1">
      <c r="B5" s="739"/>
      <c r="C5" s="764"/>
      <c r="D5" s="766"/>
    </row>
    <row r="6" spans="1:11" ht="16" thickBot="1">
      <c r="B6" s="739"/>
      <c r="C6" s="764" t="s">
        <v>303</v>
      </c>
      <c r="D6" s="767">
        <v>44830</v>
      </c>
    </row>
    <row r="9" spans="1:11">
      <c r="B9" s="281" t="s">
        <v>311</v>
      </c>
      <c r="C9" s="282"/>
      <c r="D9" s="768"/>
      <c r="E9" s="768"/>
      <c r="F9" s="768"/>
      <c r="G9" s="768"/>
      <c r="H9" s="768"/>
      <c r="I9" s="768"/>
      <c r="J9" s="768"/>
      <c r="K9" s="769"/>
    </row>
    <row r="10" spans="1:11" ht="6.75" customHeight="1">
      <c r="B10" s="770"/>
      <c r="C10" s="771"/>
      <c r="D10" s="771"/>
      <c r="E10" s="771"/>
      <c r="F10" s="771"/>
      <c r="G10" s="771"/>
      <c r="H10" s="771"/>
      <c r="I10" s="771"/>
      <c r="J10" s="771"/>
      <c r="K10" s="772"/>
    </row>
    <row r="11" spans="1:11">
      <c r="B11" s="283" t="s">
        <v>304</v>
      </c>
      <c r="C11" s="284"/>
      <c r="D11" s="771" t="s">
        <v>315</v>
      </c>
      <c r="E11" s="285"/>
      <c r="F11" s="285"/>
      <c r="G11" s="285"/>
      <c r="H11" s="285"/>
      <c r="I11" s="285"/>
      <c r="J11" s="285"/>
      <c r="K11" s="772"/>
    </row>
    <row r="12" spans="1:11">
      <c r="B12" s="283" t="s">
        <v>305</v>
      </c>
      <c r="C12" s="284"/>
      <c r="D12" s="771" t="s">
        <v>308</v>
      </c>
      <c r="E12" s="285"/>
      <c r="F12" s="285"/>
      <c r="G12" s="285"/>
      <c r="H12" s="285"/>
      <c r="I12" s="285"/>
      <c r="J12" s="285"/>
      <c r="K12" s="772"/>
    </row>
    <row r="13" spans="1:11">
      <c r="B13" s="283" t="s">
        <v>306</v>
      </c>
      <c r="C13" s="284"/>
      <c r="D13" s="771" t="s">
        <v>209</v>
      </c>
      <c r="E13" s="285"/>
      <c r="F13" s="285"/>
      <c r="G13" s="285"/>
      <c r="H13" s="285"/>
      <c r="I13" s="285"/>
      <c r="J13" s="285"/>
      <c r="K13" s="772"/>
    </row>
    <row r="14" spans="1:11">
      <c r="B14" s="283" t="s">
        <v>307</v>
      </c>
      <c r="C14" s="284"/>
      <c r="D14" s="771" t="s">
        <v>309</v>
      </c>
      <c r="E14" s="285"/>
      <c r="F14" s="285"/>
      <c r="G14" s="285"/>
      <c r="H14" s="285"/>
      <c r="I14" s="285"/>
      <c r="J14" s="285"/>
      <c r="K14" s="772"/>
    </row>
    <row r="15" spans="1:11">
      <c r="B15" s="283" t="s">
        <v>382</v>
      </c>
      <c r="C15" s="284"/>
      <c r="D15" s="771" t="s">
        <v>383</v>
      </c>
      <c r="E15" s="285"/>
      <c r="F15" s="285"/>
      <c r="G15" s="285"/>
      <c r="H15" s="285"/>
      <c r="I15" s="285"/>
      <c r="J15" s="285"/>
      <c r="K15" s="772"/>
    </row>
    <row r="16" spans="1:11" s="697" customFormat="1" ht="16.5" customHeight="1">
      <c r="B16" s="286" t="s">
        <v>381</v>
      </c>
      <c r="C16" s="773"/>
      <c r="D16" s="774" t="s">
        <v>310</v>
      </c>
      <c r="E16" s="775"/>
      <c r="F16" s="775"/>
      <c r="G16" s="775"/>
      <c r="H16" s="775"/>
      <c r="I16" s="775"/>
      <c r="J16" s="775"/>
      <c r="K16" s="776"/>
    </row>
    <row r="18" spans="2:11" ht="16" thickBot="1">
      <c r="B18" s="777" t="s">
        <v>29</v>
      </c>
      <c r="C18" s="778" t="s">
        <v>16</v>
      </c>
      <c r="D18" s="610"/>
    </row>
    <row r="19" spans="2:11" ht="9" customHeight="1" thickTop="1">
      <c r="C19" s="779"/>
    </row>
    <row r="20" spans="2:11" ht="16" thickBot="1">
      <c r="B20" s="780" t="s">
        <v>156</v>
      </c>
      <c r="C20" s="778" t="s">
        <v>77</v>
      </c>
      <c r="D20" s="610"/>
    </row>
    <row r="21" spans="2:11" s="99" customFormat="1" ht="16" thickTop="1"/>
    <row r="22" spans="2:11" s="653" customFormat="1"/>
    <row r="23" spans="2:11" s="653" customFormat="1"/>
    <row r="24" spans="2:11">
      <c r="B24" s="99"/>
      <c r="C24" s="99"/>
      <c r="D24" s="99"/>
      <c r="E24" s="99"/>
      <c r="F24" s="99"/>
      <c r="G24" s="99"/>
      <c r="H24" s="99"/>
      <c r="I24" s="99"/>
      <c r="J24" s="99"/>
      <c r="K24" s="99"/>
    </row>
    <row r="25" spans="2:11">
      <c r="B25" s="99"/>
      <c r="C25" s="99"/>
      <c r="D25" s="99"/>
      <c r="E25" s="99"/>
      <c r="F25" s="99"/>
      <c r="G25" s="99"/>
      <c r="H25" s="99"/>
      <c r="I25" s="99"/>
      <c r="J25" s="99"/>
      <c r="K25" s="99"/>
    </row>
    <row r="26" spans="2:11">
      <c r="B26" s="99"/>
      <c r="C26" s="99"/>
      <c r="D26" s="99"/>
      <c r="E26" s="99"/>
      <c r="F26" s="99"/>
      <c r="G26" s="99"/>
      <c r="H26" s="99"/>
      <c r="I26" s="99"/>
      <c r="J26" s="99"/>
      <c r="K26" s="99"/>
    </row>
    <row r="27" spans="2:11">
      <c r="B27" s="99"/>
      <c r="C27" s="99"/>
      <c r="D27" s="99"/>
      <c r="E27" s="99"/>
      <c r="F27" s="99"/>
      <c r="G27" s="99"/>
      <c r="H27" s="99"/>
      <c r="I27" s="99"/>
      <c r="J27" s="99"/>
      <c r="K27" s="99"/>
    </row>
  </sheetData>
  <conditionalFormatting sqref="B20">
    <cfRule type="cellIs" dxfId="148" priority="1" operator="equal">
      <formula>"Submitted"</formula>
    </cfRule>
    <cfRule type="cellIs" dxfId="147" priority="2" operator="equal">
      <formula>"In Progress"</formula>
    </cfRule>
    <cfRule type="cellIs" dxfId="146" priority="3" operator="equal">
      <formula>"Open"</formula>
    </cfRule>
  </conditionalFormatting>
  <dataValidations count="2">
    <dataValidation type="list" allowBlank="1" showInputMessage="1" showErrorMessage="1" sqref="B18" xr:uid="{317F3620-9838-4238-A7DC-E48BE7CE123C}">
      <formula1>Departments</formula1>
    </dataValidation>
    <dataValidation type="list" allowBlank="1" showInputMessage="1" showErrorMessage="1" sqref="B20" xr:uid="{04A49F72-A969-4B7D-A015-BEE4BDDE7428}">
      <formula1>Status</formula1>
    </dataValidation>
  </dataValidation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4E47-65DB-47E1-9D05-63D883912CE2}">
  <sheetPr>
    <tabColor rgb="FF0000FF"/>
  </sheetPr>
  <dimension ref="A1:L36"/>
  <sheetViews>
    <sheetView showGridLines="0" zoomScale="120" zoomScaleNormal="120" workbookViewId="0"/>
  </sheetViews>
  <sheetFormatPr baseColWidth="10" defaultColWidth="8.6640625" defaultRowHeight="15"/>
  <cols>
    <col min="1" max="1" width="3.6640625" style="617" customWidth="1"/>
    <col min="2" max="2" width="19" style="617" customWidth="1"/>
    <col min="3" max="3" width="3.1640625" style="617" customWidth="1"/>
    <col min="4" max="4" width="10.5" style="617" bestFit="1" customWidth="1"/>
    <col min="5" max="10" width="8.6640625" style="617"/>
    <col min="11" max="11" width="11.6640625" style="617" customWidth="1"/>
    <col min="12" max="16384" width="8.6640625" style="617"/>
  </cols>
  <sheetData>
    <row r="1" spans="1:11" s="763" customFormat="1" ht="22.5" customHeight="1" thickBot="1">
      <c r="A1" s="762"/>
      <c r="B1" s="599" t="s">
        <v>207</v>
      </c>
      <c r="C1" s="599"/>
    </row>
    <row r="3" spans="1:11" ht="16" thickBot="1"/>
    <row r="4" spans="1:11" ht="16" thickBot="1">
      <c r="B4" s="739"/>
      <c r="C4" s="764" t="s">
        <v>208</v>
      </c>
      <c r="D4" s="765">
        <v>44774</v>
      </c>
    </row>
    <row r="5" spans="1:11" ht="9" customHeight="1" thickBot="1">
      <c r="B5" s="739"/>
      <c r="C5" s="764"/>
      <c r="D5" s="766"/>
    </row>
    <row r="6" spans="1:11" ht="16" thickBot="1">
      <c r="B6" s="739"/>
      <c r="C6" s="764" t="s">
        <v>303</v>
      </c>
      <c r="D6" s="767">
        <v>44830</v>
      </c>
    </row>
    <row r="9" spans="1:11">
      <c r="B9" s="281" t="s">
        <v>311</v>
      </c>
      <c r="C9" s="282"/>
      <c r="D9" s="768"/>
      <c r="E9" s="768"/>
      <c r="F9" s="768"/>
      <c r="G9" s="768"/>
      <c r="H9" s="768"/>
      <c r="I9" s="768"/>
      <c r="J9" s="768"/>
      <c r="K9" s="769"/>
    </row>
    <row r="10" spans="1:11" ht="6.75" customHeight="1">
      <c r="B10" s="770"/>
      <c r="C10" s="771"/>
      <c r="D10" s="771"/>
      <c r="E10" s="771"/>
      <c r="F10" s="771"/>
      <c r="G10" s="771"/>
      <c r="H10" s="771"/>
      <c r="I10" s="771"/>
      <c r="J10" s="771"/>
      <c r="K10" s="772"/>
    </row>
    <row r="11" spans="1:11">
      <c r="B11" s="283" t="s">
        <v>304</v>
      </c>
      <c r="C11" s="284"/>
      <c r="D11" s="771" t="s">
        <v>315</v>
      </c>
      <c r="E11" s="285"/>
      <c r="F11" s="285"/>
      <c r="G11" s="285"/>
      <c r="H11" s="285"/>
      <c r="I11" s="285"/>
      <c r="J11" s="285"/>
      <c r="K11" s="772"/>
    </row>
    <row r="12" spans="1:11">
      <c r="B12" s="283" t="s">
        <v>305</v>
      </c>
      <c r="C12" s="284"/>
      <c r="D12" s="771" t="s">
        <v>308</v>
      </c>
      <c r="E12" s="285"/>
      <c r="F12" s="285"/>
      <c r="G12" s="285"/>
      <c r="H12" s="285"/>
      <c r="I12" s="285"/>
      <c r="J12" s="285"/>
      <c r="K12" s="772"/>
    </row>
    <row r="13" spans="1:11">
      <c r="B13" s="283" t="s">
        <v>306</v>
      </c>
      <c r="C13" s="284"/>
      <c r="D13" s="771" t="s">
        <v>209</v>
      </c>
      <c r="E13" s="285"/>
      <c r="F13" s="285"/>
      <c r="G13" s="285"/>
      <c r="H13" s="285"/>
      <c r="I13" s="285"/>
      <c r="J13" s="285"/>
      <c r="K13" s="772"/>
    </row>
    <row r="14" spans="1:11">
      <c r="B14" s="283" t="s">
        <v>307</v>
      </c>
      <c r="C14" s="284"/>
      <c r="D14" s="771" t="s">
        <v>309</v>
      </c>
      <c r="E14" s="285"/>
      <c r="F14" s="285"/>
      <c r="G14" s="285"/>
      <c r="H14" s="285"/>
      <c r="I14" s="285"/>
      <c r="J14" s="285"/>
      <c r="K14" s="772"/>
    </row>
    <row r="15" spans="1:11">
      <c r="B15" s="283" t="s">
        <v>382</v>
      </c>
      <c r="C15" s="284"/>
      <c r="D15" s="771" t="s">
        <v>383</v>
      </c>
      <c r="E15" s="285"/>
      <c r="F15" s="285"/>
      <c r="G15" s="285"/>
      <c r="H15" s="285"/>
      <c r="I15" s="285"/>
      <c r="J15" s="285"/>
      <c r="K15" s="772"/>
    </row>
    <row r="16" spans="1:11" s="697" customFormat="1" ht="16.5" customHeight="1">
      <c r="B16" s="286" t="s">
        <v>381</v>
      </c>
      <c r="C16" s="773"/>
      <c r="D16" s="774" t="s">
        <v>310</v>
      </c>
      <c r="E16" s="775"/>
      <c r="F16" s="775"/>
      <c r="G16" s="775"/>
      <c r="H16" s="775"/>
      <c r="I16" s="775"/>
      <c r="J16" s="775"/>
      <c r="K16" s="776"/>
    </row>
    <row r="18" spans="2:12" ht="16" thickBot="1">
      <c r="B18" s="777" t="s">
        <v>29</v>
      </c>
      <c r="C18" s="778" t="s">
        <v>16</v>
      </c>
      <c r="D18" s="610"/>
    </row>
    <row r="19" spans="2:12" ht="9" customHeight="1" thickTop="1">
      <c r="C19" s="779"/>
    </row>
    <row r="20" spans="2:12" ht="16" thickBot="1">
      <c r="B20" s="780" t="s">
        <v>156</v>
      </c>
      <c r="C20" s="778" t="s">
        <v>77</v>
      </c>
      <c r="D20" s="610"/>
    </row>
    <row r="21" spans="2:12" s="99" customFormat="1" ht="16" thickTop="1"/>
    <row r="22" spans="2:12" s="653" customFormat="1"/>
    <row r="23" spans="2:12" s="653" customFormat="1" ht="16" thickBot="1"/>
    <row r="24" spans="2:12" s="653" customFormat="1" ht="16" thickBot="1">
      <c r="B24" s="408" t="s">
        <v>296</v>
      </c>
      <c r="C24" s="781"/>
      <c r="D24" s="782"/>
    </row>
    <row r="25" spans="2:12" s="653" customFormat="1" ht="7.5" customHeight="1" thickBot="1"/>
    <row r="26" spans="2:12" s="653" customFormat="1" ht="16.5" customHeight="1">
      <c r="B26" s="541" t="s">
        <v>407</v>
      </c>
      <c r="C26" s="783"/>
      <c r="D26" s="783"/>
      <c r="E26" s="783"/>
      <c r="F26" s="783"/>
      <c r="G26" s="783"/>
      <c r="H26" s="783"/>
      <c r="I26" s="784"/>
    </row>
    <row r="27" spans="2:12" s="653" customFormat="1">
      <c r="B27" s="785"/>
      <c r="C27" s="786"/>
      <c r="D27" s="786"/>
      <c r="E27" s="786"/>
      <c r="F27" s="786"/>
      <c r="G27" s="786"/>
      <c r="H27" s="786"/>
      <c r="I27" s="787"/>
    </row>
    <row r="28" spans="2:12" s="99" customFormat="1">
      <c r="B28" s="785"/>
      <c r="C28" s="786"/>
      <c r="D28" s="786"/>
      <c r="E28" s="786"/>
      <c r="F28" s="786"/>
      <c r="G28" s="786"/>
      <c r="H28" s="786"/>
      <c r="I28" s="787"/>
    </row>
    <row r="29" spans="2:12" s="99" customFormat="1">
      <c r="B29" s="785"/>
      <c r="C29" s="786"/>
      <c r="D29" s="786"/>
      <c r="E29" s="786"/>
      <c r="F29" s="786"/>
      <c r="G29" s="786"/>
      <c r="H29" s="786"/>
      <c r="I29" s="787"/>
    </row>
    <row r="30" spans="2:12" ht="41.25" customHeight="1" thickBot="1">
      <c r="B30" s="788"/>
      <c r="C30" s="789"/>
      <c r="D30" s="789"/>
      <c r="E30" s="789"/>
      <c r="F30" s="789"/>
      <c r="G30" s="789"/>
      <c r="H30" s="789"/>
      <c r="I30" s="790"/>
      <c r="J30" s="99"/>
      <c r="K30" s="99"/>
      <c r="L30" s="99"/>
    </row>
    <row r="31" spans="2:12" ht="16" thickBot="1">
      <c r="B31" s="99"/>
      <c r="C31" s="99"/>
      <c r="D31" s="99"/>
      <c r="E31" s="99"/>
      <c r="F31" s="99"/>
      <c r="G31" s="99"/>
      <c r="H31" s="99"/>
      <c r="I31" s="99"/>
      <c r="J31" s="99"/>
      <c r="K31" s="99"/>
    </row>
    <row r="32" spans="2:12" ht="31.5" customHeight="1" thickBot="1">
      <c r="B32" s="275" t="s">
        <v>294</v>
      </c>
      <c r="C32" s="758" t="s">
        <v>297</v>
      </c>
      <c r="D32" s="759"/>
      <c r="E32" s="99"/>
      <c r="F32" s="99"/>
      <c r="G32" s="99"/>
      <c r="I32" s="99"/>
      <c r="J32" s="99"/>
      <c r="K32" s="99"/>
    </row>
    <row r="33" spans="2:11">
      <c r="B33" s="99"/>
      <c r="C33" s="99"/>
      <c r="D33" s="99"/>
      <c r="E33" s="99"/>
      <c r="F33" s="99"/>
      <c r="G33" s="99"/>
      <c r="H33" s="99"/>
      <c r="I33" s="99"/>
      <c r="J33" s="99"/>
      <c r="K33" s="99"/>
    </row>
    <row r="34" spans="2:11">
      <c r="B34" s="99"/>
      <c r="C34" s="99"/>
      <c r="D34" s="99"/>
      <c r="E34" s="99"/>
      <c r="F34" s="99"/>
      <c r="G34" s="99"/>
      <c r="H34" s="99"/>
      <c r="I34" s="99"/>
      <c r="J34" s="99"/>
      <c r="K34" s="99"/>
    </row>
    <row r="35" spans="2:11">
      <c r="B35" s="99"/>
      <c r="C35" s="99"/>
      <c r="D35" s="99"/>
      <c r="E35" s="99"/>
      <c r="F35" s="99"/>
      <c r="G35" s="99"/>
      <c r="H35" s="99"/>
      <c r="I35" s="99"/>
      <c r="J35" s="99"/>
      <c r="K35" s="99"/>
    </row>
    <row r="36" spans="2:11">
      <c r="B36" s="99"/>
      <c r="C36" s="99"/>
      <c r="D36" s="99"/>
      <c r="E36" s="99"/>
      <c r="F36" s="99"/>
      <c r="G36" s="99"/>
      <c r="H36" s="99"/>
      <c r="I36" s="99"/>
      <c r="J36" s="99"/>
      <c r="K36" s="99"/>
    </row>
  </sheetData>
  <mergeCells count="2">
    <mergeCell ref="B26:I30"/>
    <mergeCell ref="C32:D32"/>
  </mergeCells>
  <conditionalFormatting sqref="B20">
    <cfRule type="cellIs" dxfId="145" priority="1" operator="equal">
      <formula>"Submitted"</formula>
    </cfRule>
    <cfRule type="cellIs" dxfId="144" priority="2" operator="equal">
      <formula>"In Progress"</formula>
    </cfRule>
    <cfRule type="cellIs" dxfId="143" priority="3" operator="equal">
      <formula>"Open"</formula>
    </cfRule>
  </conditionalFormatting>
  <dataValidations count="2">
    <dataValidation type="list" allowBlank="1" showInputMessage="1" showErrorMessage="1" sqref="B20" xr:uid="{32B19603-B7DB-49B0-A598-4F05B59D08FA}">
      <formula1>Status</formula1>
    </dataValidation>
    <dataValidation type="list" allowBlank="1" showInputMessage="1" showErrorMessage="1" sqref="B18" xr:uid="{6D860DC7-2E76-4947-A998-6CCEDA223AC3}">
      <formula1>Departments</formula1>
    </dataValidation>
  </dataValidations>
  <pageMargins left="0.7" right="0.7" top="0.75" bottom="0.75" header="0.3" footer="0.3"/>
  <pageSetup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6557-C640-4F89-BC6F-06810D9ABB90}">
  <sheetPr>
    <tabColor theme="4" tint="0.59999389629810485"/>
  </sheetPr>
  <dimension ref="A1:AV1002"/>
  <sheetViews>
    <sheetView showGridLines="0" zoomScaleNormal="100" workbookViewId="0"/>
  </sheetViews>
  <sheetFormatPr baseColWidth="10" defaultColWidth="12.1640625" defaultRowHeight="15" outlineLevelRow="1" outlineLevelCol="1"/>
  <cols>
    <col min="1" max="1" width="4.33203125" style="610" customWidth="1"/>
    <col min="2" max="2" width="20.33203125" style="610" customWidth="1"/>
    <col min="3" max="3" width="10.6640625" style="610" hidden="1" customWidth="1" outlineLevel="1"/>
    <col min="4" max="7" width="11" style="610" hidden="1" customWidth="1" outlineLevel="1"/>
    <col min="8" max="8" width="2.6640625" style="610" customWidth="1" collapsed="1"/>
    <col min="9" max="9" width="15.33203125" style="610" customWidth="1"/>
    <col min="10" max="20" width="12.1640625" style="610" hidden="1" customWidth="1" outlineLevel="1"/>
    <col min="21" max="21" width="12.6640625" style="610" hidden="1" customWidth="1" outlineLevel="1"/>
    <col min="22" max="22" width="11.83203125" style="610" customWidth="1" collapsed="1"/>
    <col min="23" max="34" width="11.83203125" style="610" customWidth="1"/>
    <col min="35" max="16384" width="12.1640625" style="610"/>
  </cols>
  <sheetData>
    <row r="1" spans="1:48" s="607" customFormat="1" ht="28" customHeight="1">
      <c r="A1" s="600" t="s">
        <v>195</v>
      </c>
      <c r="B1" s="601" t="str">
        <f>'Budget Drivers'!C6&amp;" | "&amp;I3&amp;" OpEx Plan"</f>
        <v>Company Name | Sales OpEx Plan</v>
      </c>
      <c r="C1" s="602"/>
      <c r="D1" s="602"/>
      <c r="E1" s="602"/>
      <c r="F1" s="602"/>
      <c r="G1" s="602"/>
      <c r="H1" s="602"/>
      <c r="I1" s="603"/>
      <c r="J1" s="604"/>
      <c r="K1" s="604"/>
      <c r="L1" s="604"/>
      <c r="M1" s="604"/>
      <c r="N1" s="605"/>
      <c r="O1" s="605"/>
      <c r="P1" s="605"/>
      <c r="Q1" s="605"/>
      <c r="R1" s="605"/>
      <c r="S1" s="605"/>
      <c r="T1" s="605"/>
      <c r="U1" s="605"/>
      <c r="V1" s="600"/>
      <c r="W1" s="600"/>
      <c r="X1" s="600"/>
      <c r="Y1" s="600"/>
      <c r="Z1" s="600"/>
      <c r="AA1" s="600"/>
      <c r="AB1" s="600"/>
      <c r="AC1" s="600"/>
      <c r="AD1" s="600"/>
      <c r="AE1" s="600"/>
      <c r="AF1" s="600"/>
      <c r="AG1" s="600"/>
      <c r="AH1" s="600"/>
      <c r="AI1" s="606"/>
      <c r="AJ1" s="600"/>
      <c r="AK1" s="600"/>
      <c r="AL1" s="600"/>
      <c r="AM1" s="600"/>
      <c r="AN1" s="600"/>
      <c r="AO1" s="600"/>
      <c r="AP1" s="600"/>
      <c r="AQ1" s="600"/>
      <c r="AR1" s="600"/>
      <c r="AS1" s="600"/>
      <c r="AT1" s="600"/>
      <c r="AU1" s="600"/>
      <c r="AV1" s="600"/>
    </row>
    <row r="2" spans="1:48" ht="7.5" customHeight="1">
      <c r="A2" s="271"/>
      <c r="B2" s="608"/>
      <c r="C2" s="609"/>
      <c r="D2" s="609"/>
      <c r="E2" s="609"/>
      <c r="F2" s="609"/>
      <c r="G2" s="609"/>
      <c r="H2" s="609"/>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row>
    <row r="3" spans="1:48" ht="16" customHeight="1" thickBot="1">
      <c r="A3" s="271"/>
      <c r="B3" s="611" t="s">
        <v>16</v>
      </c>
      <c r="C3" s="609"/>
      <c r="D3" s="609"/>
      <c r="E3" s="609"/>
      <c r="F3" s="609"/>
      <c r="G3" s="609"/>
      <c r="H3" s="609"/>
      <c r="I3" s="612" t="s">
        <v>29</v>
      </c>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row>
    <row r="4" spans="1:48" ht="7.25" customHeight="1" thickTop="1">
      <c r="A4" s="271"/>
      <c r="B4" s="614"/>
      <c r="C4" s="609"/>
      <c r="D4" s="609"/>
      <c r="E4" s="609"/>
      <c r="F4" s="609"/>
      <c r="G4" s="609"/>
      <c r="H4" s="609"/>
      <c r="I4" s="615"/>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7"/>
      <c r="AL4" s="617"/>
      <c r="AM4" s="617"/>
      <c r="AN4" s="617"/>
      <c r="AO4" s="617"/>
      <c r="AP4" s="617"/>
      <c r="AQ4" s="617"/>
      <c r="AR4" s="617"/>
      <c r="AS4" s="617"/>
      <c r="AT4" s="617"/>
      <c r="AU4" s="617"/>
      <c r="AV4" s="617"/>
    </row>
    <row r="5" spans="1:48" ht="17" thickBot="1">
      <c r="A5" s="271"/>
      <c r="B5" s="611" t="s">
        <v>253</v>
      </c>
      <c r="C5" s="618">
        <f>DATE(RIGHT(I5,2)+2000, VLOOKUP(LEFT(I5,3),'Budget Drivers'!D51:E62,2,FALSE),1)</f>
        <v>44896</v>
      </c>
      <c r="D5" s="609"/>
      <c r="E5" s="609"/>
      <c r="F5" s="609"/>
      <c r="G5" s="609"/>
      <c r="H5" s="609"/>
      <c r="I5" s="612" t="s">
        <v>137</v>
      </c>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7"/>
      <c r="AL5" s="617"/>
      <c r="AM5" s="617"/>
      <c r="AN5" s="617"/>
      <c r="AO5" s="617"/>
      <c r="AP5" s="617"/>
      <c r="AQ5" s="617"/>
      <c r="AR5" s="617"/>
      <c r="AS5" s="617"/>
      <c r="AT5" s="617"/>
      <c r="AU5" s="617"/>
      <c r="AV5" s="617"/>
    </row>
    <row r="6" spans="1:48" ht="7.25" customHeight="1" thickTop="1">
      <c r="A6" s="271"/>
      <c r="B6" s="614"/>
      <c r="C6" s="618"/>
      <c r="D6" s="609"/>
      <c r="E6" s="609"/>
      <c r="F6" s="609"/>
      <c r="G6" s="609"/>
      <c r="H6" s="609"/>
      <c r="I6" s="620"/>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7"/>
      <c r="AL6" s="617"/>
      <c r="AM6" s="617"/>
      <c r="AN6" s="617"/>
      <c r="AO6" s="617"/>
      <c r="AP6" s="617"/>
      <c r="AQ6" s="617"/>
      <c r="AR6" s="617"/>
      <c r="AS6" s="617"/>
      <c r="AT6" s="617"/>
      <c r="AU6" s="617"/>
      <c r="AV6" s="617"/>
    </row>
    <row r="7" spans="1:48" ht="17" thickBot="1">
      <c r="A7" s="271"/>
      <c r="B7" s="611" t="s">
        <v>154</v>
      </c>
      <c r="C7" s="621"/>
      <c r="D7" s="621"/>
      <c r="E7" s="621"/>
      <c r="F7" s="621"/>
      <c r="G7" s="621"/>
      <c r="H7" s="621"/>
      <c r="I7" s="612">
        <v>2023</v>
      </c>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22"/>
      <c r="AJ7" s="619"/>
      <c r="AK7" s="617"/>
      <c r="AL7" s="617"/>
      <c r="AM7" s="617"/>
      <c r="AN7" s="617"/>
      <c r="AO7" s="617"/>
      <c r="AP7" s="617"/>
      <c r="AQ7" s="617"/>
      <c r="AR7" s="617"/>
      <c r="AS7" s="617"/>
      <c r="AT7" s="617"/>
      <c r="AU7" s="617"/>
      <c r="AV7" s="617"/>
    </row>
    <row r="8" spans="1:48" ht="7.25" customHeight="1" thickTop="1">
      <c r="A8" s="271"/>
      <c r="B8" s="614"/>
      <c r="C8" s="621"/>
      <c r="D8" s="621"/>
      <c r="E8" s="621"/>
      <c r="F8" s="621"/>
      <c r="G8" s="621"/>
      <c r="H8" s="621"/>
      <c r="I8" s="615"/>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7"/>
      <c r="AL8" s="617"/>
      <c r="AM8" s="617"/>
      <c r="AN8" s="617"/>
      <c r="AO8" s="617"/>
      <c r="AP8" s="617"/>
      <c r="AQ8" s="617"/>
      <c r="AR8" s="617"/>
      <c r="AS8" s="617"/>
      <c r="AT8" s="617"/>
      <c r="AU8" s="617"/>
      <c r="AV8" s="617"/>
    </row>
    <row r="9" spans="1:48" ht="17" thickBot="1">
      <c r="A9" s="271"/>
      <c r="B9" s="611" t="s">
        <v>138</v>
      </c>
      <c r="C9" s="609"/>
      <c r="D9" s="609"/>
      <c r="E9" s="609"/>
      <c r="F9" s="609"/>
      <c r="G9" s="609"/>
      <c r="H9" s="609"/>
      <c r="I9" s="612" t="s">
        <v>250</v>
      </c>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7"/>
      <c r="AL9" s="617"/>
      <c r="AM9" s="617"/>
      <c r="AN9" s="617"/>
      <c r="AO9" s="617"/>
      <c r="AP9" s="617"/>
      <c r="AQ9" s="617"/>
      <c r="AR9" s="617"/>
      <c r="AS9" s="617"/>
      <c r="AT9" s="617"/>
      <c r="AU9" s="617"/>
      <c r="AV9" s="617"/>
    </row>
    <row r="10" spans="1:48" ht="19.5" customHeight="1" thickTop="1">
      <c r="A10" s="271"/>
      <c r="B10" s="608"/>
      <c r="C10" s="609"/>
      <c r="D10" s="609"/>
      <c r="E10" s="609"/>
      <c r="F10" s="609"/>
      <c r="G10" s="609"/>
      <c r="H10" s="609"/>
      <c r="I10" s="617"/>
      <c r="J10" s="623">
        <v>1</v>
      </c>
      <c r="K10" s="624">
        <v>2</v>
      </c>
      <c r="L10" s="623">
        <v>3</v>
      </c>
      <c r="M10" s="623">
        <v>4</v>
      </c>
      <c r="N10" s="623">
        <v>5</v>
      </c>
      <c r="O10" s="623">
        <v>6</v>
      </c>
      <c r="P10" s="623">
        <v>7</v>
      </c>
      <c r="Q10" s="623">
        <v>8</v>
      </c>
      <c r="R10" s="623">
        <v>9</v>
      </c>
      <c r="S10" s="623">
        <v>10</v>
      </c>
      <c r="T10" s="623">
        <v>11</v>
      </c>
      <c r="U10" s="623">
        <v>12</v>
      </c>
      <c r="V10" s="623">
        <v>1</v>
      </c>
      <c r="W10" s="623">
        <v>2</v>
      </c>
      <c r="X10" s="623">
        <v>3</v>
      </c>
      <c r="Y10" s="623">
        <v>4</v>
      </c>
      <c r="Z10" s="623">
        <v>5</v>
      </c>
      <c r="AA10" s="623">
        <v>6</v>
      </c>
      <c r="AB10" s="623">
        <v>7</v>
      </c>
      <c r="AC10" s="623">
        <v>8</v>
      </c>
      <c r="AD10" s="623">
        <v>9</v>
      </c>
      <c r="AE10" s="623">
        <v>10</v>
      </c>
      <c r="AF10" s="623">
        <v>11</v>
      </c>
      <c r="AG10" s="623">
        <v>12</v>
      </c>
      <c r="AH10" s="623"/>
      <c r="AI10" s="623"/>
      <c r="AJ10" s="623"/>
      <c r="AK10" s="617"/>
      <c r="AL10" s="617"/>
      <c r="AM10" s="617"/>
      <c r="AN10" s="617"/>
      <c r="AO10" s="617"/>
      <c r="AP10" s="617"/>
      <c r="AQ10" s="617"/>
      <c r="AR10" s="617"/>
      <c r="AS10" s="617"/>
      <c r="AT10" s="617"/>
      <c r="AU10" s="617"/>
      <c r="AV10" s="617"/>
    </row>
    <row r="11" spans="1:48" s="636" customFormat="1" ht="32" customHeight="1">
      <c r="A11" s="625"/>
      <c r="B11" s="626"/>
      <c r="C11" s="627"/>
      <c r="D11" s="627"/>
      <c r="E11" s="627"/>
      <c r="F11" s="627"/>
      <c r="G11" s="627"/>
      <c r="H11" s="627"/>
      <c r="I11" s="628"/>
      <c r="J11" s="629" t="s">
        <v>0</v>
      </c>
      <c r="K11" s="629" t="str">
        <f t="shared" ref="K11:U11" si="0">J11</f>
        <v>Actuals</v>
      </c>
      <c r="L11" s="629" t="str">
        <f t="shared" si="0"/>
        <v>Actuals</v>
      </c>
      <c r="M11" s="629" t="str">
        <f t="shared" si="0"/>
        <v>Actuals</v>
      </c>
      <c r="N11" s="629" t="str">
        <f t="shared" si="0"/>
        <v>Actuals</v>
      </c>
      <c r="O11" s="629" t="str">
        <f t="shared" si="0"/>
        <v>Actuals</v>
      </c>
      <c r="P11" s="629" t="str">
        <f t="shared" si="0"/>
        <v>Actuals</v>
      </c>
      <c r="Q11" s="629" t="str">
        <f t="shared" si="0"/>
        <v>Actuals</v>
      </c>
      <c r="R11" s="629" t="str">
        <f t="shared" si="0"/>
        <v>Actuals</v>
      </c>
      <c r="S11" s="629" t="str">
        <f t="shared" si="0"/>
        <v>Actuals</v>
      </c>
      <c r="T11" s="629" t="str">
        <f t="shared" si="0"/>
        <v>Actuals</v>
      </c>
      <c r="U11" s="630" t="str">
        <f t="shared" si="0"/>
        <v>Actuals</v>
      </c>
      <c r="V11" s="631" t="str">
        <f t="shared" ref="V11:AG11" si="1">IF(DATE($I$7,V$10,1)&lt;=$C$5,"Actuals",$I$9)</f>
        <v>Working Budget</v>
      </c>
      <c r="W11" s="632" t="str">
        <f t="shared" si="1"/>
        <v>Working Budget</v>
      </c>
      <c r="X11" s="632" t="str">
        <f t="shared" si="1"/>
        <v>Working Budget</v>
      </c>
      <c r="Y11" s="632" t="str">
        <f t="shared" si="1"/>
        <v>Working Budget</v>
      </c>
      <c r="Z11" s="632" t="str">
        <f t="shared" si="1"/>
        <v>Working Budget</v>
      </c>
      <c r="AA11" s="632" t="str">
        <f t="shared" si="1"/>
        <v>Working Budget</v>
      </c>
      <c r="AB11" s="632" t="str">
        <f t="shared" si="1"/>
        <v>Working Budget</v>
      </c>
      <c r="AC11" s="632" t="str">
        <f t="shared" si="1"/>
        <v>Working Budget</v>
      </c>
      <c r="AD11" s="632" t="str">
        <f t="shared" si="1"/>
        <v>Working Budget</v>
      </c>
      <c r="AE11" s="632" t="str">
        <f t="shared" si="1"/>
        <v>Working Budget</v>
      </c>
      <c r="AF11" s="632" t="str">
        <f t="shared" si="1"/>
        <v>Working Budget</v>
      </c>
      <c r="AG11" s="632" t="str">
        <f t="shared" si="1"/>
        <v>Working Budget</v>
      </c>
      <c r="AH11" s="632" t="s">
        <v>250</v>
      </c>
      <c r="AI11" s="633" t="s">
        <v>14</v>
      </c>
      <c r="AJ11" s="634"/>
      <c r="AK11" s="635"/>
      <c r="AL11" s="635"/>
      <c r="AM11" s="635"/>
      <c r="AN11" s="635"/>
      <c r="AO11" s="635"/>
      <c r="AP11" s="635"/>
      <c r="AQ11" s="635"/>
      <c r="AR11" s="635"/>
      <c r="AS11" s="635"/>
      <c r="AT11" s="635"/>
      <c r="AU11" s="635"/>
      <c r="AV11" s="635"/>
    </row>
    <row r="12" spans="1:48" ht="19.5" customHeight="1">
      <c r="A12" s="637"/>
      <c r="B12" s="638"/>
      <c r="C12" s="639"/>
      <c r="D12" s="639"/>
      <c r="E12" s="639"/>
      <c r="F12" s="639"/>
      <c r="G12" s="639"/>
      <c r="H12" s="639"/>
      <c r="I12" s="640" t="str">
        <f>_xlfn.CONCAT(I7-1, " Total")</f>
        <v>2022 Total</v>
      </c>
      <c r="J12" s="641" t="str">
        <f t="shared" ref="J12:U12" si="2">IF(DATE(RIGHT($I$5,2)+2000,J$10,1)&lt;=$C$5,TEXT(DATE(RIGHT($I$5,2)+2000,J$10,1),"mmm-yy"),TEXT(DATE(RIGHT($I$5,2)+1999,J$10,1),"mmm-yy"))</f>
        <v>Jan-22</v>
      </c>
      <c r="K12" s="641" t="str">
        <f t="shared" si="2"/>
        <v>Feb-22</v>
      </c>
      <c r="L12" s="641" t="str">
        <f t="shared" si="2"/>
        <v>Mar-22</v>
      </c>
      <c r="M12" s="641" t="str">
        <f t="shared" si="2"/>
        <v>Apr-22</v>
      </c>
      <c r="N12" s="641" t="str">
        <f t="shared" si="2"/>
        <v>May-22</v>
      </c>
      <c r="O12" s="641" t="str">
        <f t="shared" si="2"/>
        <v>Jun-22</v>
      </c>
      <c r="P12" s="641" t="str">
        <f t="shared" si="2"/>
        <v>Jul-22</v>
      </c>
      <c r="Q12" s="641" t="str">
        <f t="shared" si="2"/>
        <v>Aug-22</v>
      </c>
      <c r="R12" s="641" t="str">
        <f t="shared" si="2"/>
        <v>Sep-22</v>
      </c>
      <c r="S12" s="641" t="str">
        <f t="shared" si="2"/>
        <v>Oct-22</v>
      </c>
      <c r="T12" s="641" t="str">
        <f t="shared" si="2"/>
        <v>Nov-22</v>
      </c>
      <c r="U12" s="642" t="str">
        <f t="shared" si="2"/>
        <v>Dec-22</v>
      </c>
      <c r="V12" s="643" t="str">
        <f>TEXT(DATE($I$7,V$10,1),"mmm-yy")</f>
        <v>Jan-23</v>
      </c>
      <c r="W12" s="644" t="str">
        <f t="shared" ref="W12:AG12" si="3">TEXT(DATE($I$7,W$10,1),"mmm-yy")</f>
        <v>Feb-23</v>
      </c>
      <c r="X12" s="644" t="str">
        <f t="shared" si="3"/>
        <v>Mar-23</v>
      </c>
      <c r="Y12" s="644" t="str">
        <f t="shared" si="3"/>
        <v>Apr-23</v>
      </c>
      <c r="Z12" s="644" t="str">
        <f t="shared" si="3"/>
        <v>May-23</v>
      </c>
      <c r="AA12" s="644" t="str">
        <f t="shared" si="3"/>
        <v>Jun-23</v>
      </c>
      <c r="AB12" s="644" t="str">
        <f t="shared" si="3"/>
        <v>Jul-23</v>
      </c>
      <c r="AC12" s="644" t="str">
        <f t="shared" si="3"/>
        <v>Aug-23</v>
      </c>
      <c r="AD12" s="644" t="str">
        <f t="shared" si="3"/>
        <v>Sep-23</v>
      </c>
      <c r="AE12" s="644" t="str">
        <f t="shared" si="3"/>
        <v>Oct-23</v>
      </c>
      <c r="AF12" s="644" t="str">
        <f t="shared" si="3"/>
        <v>Nov-23</v>
      </c>
      <c r="AG12" s="644" t="str">
        <f t="shared" si="3"/>
        <v>Dec-23</v>
      </c>
      <c r="AH12" s="645">
        <f>$I$7</f>
        <v>2023</v>
      </c>
      <c r="AI12" s="646">
        <f>$AH$12</f>
        <v>2023</v>
      </c>
      <c r="AJ12" s="647" t="s">
        <v>39</v>
      </c>
      <c r="AK12" s="617"/>
      <c r="AL12" s="617"/>
      <c r="AM12" s="617"/>
      <c r="AN12" s="617"/>
      <c r="AO12" s="617"/>
      <c r="AP12" s="617"/>
      <c r="AQ12" s="617"/>
      <c r="AR12" s="617"/>
      <c r="AS12" s="617"/>
      <c r="AT12" s="617"/>
      <c r="AU12" s="617"/>
      <c r="AV12" s="617"/>
    </row>
    <row r="13" spans="1:48" s="654" customFormat="1" ht="13.5" customHeight="1">
      <c r="A13" s="648"/>
      <c r="B13" s="649"/>
      <c r="C13" s="650"/>
      <c r="D13" s="650"/>
      <c r="E13" s="650"/>
      <c r="F13" s="650"/>
      <c r="G13" s="650"/>
      <c r="H13" s="650"/>
      <c r="I13" s="651"/>
      <c r="J13" s="651"/>
      <c r="K13" s="651"/>
      <c r="L13" s="651"/>
      <c r="M13" s="651"/>
      <c r="N13" s="651"/>
      <c r="O13" s="651"/>
      <c r="P13" s="651"/>
      <c r="Q13" s="651"/>
      <c r="R13" s="651"/>
      <c r="S13" s="651"/>
      <c r="T13" s="651"/>
      <c r="U13" s="651"/>
      <c r="V13" s="652"/>
      <c r="W13" s="652"/>
      <c r="X13" s="652"/>
      <c r="Y13" s="652"/>
      <c r="Z13" s="652"/>
      <c r="AA13" s="652"/>
      <c r="AB13" s="652"/>
      <c r="AC13" s="652"/>
      <c r="AD13" s="652"/>
      <c r="AE13" s="652"/>
      <c r="AF13" s="652"/>
      <c r="AG13" s="652"/>
      <c r="AH13" s="652"/>
      <c r="AI13" s="652"/>
      <c r="AJ13" s="652"/>
      <c r="AK13" s="653"/>
      <c r="AL13" s="653"/>
      <c r="AM13" s="653"/>
      <c r="AN13" s="653"/>
      <c r="AO13" s="653"/>
      <c r="AP13" s="653"/>
      <c r="AQ13" s="653"/>
      <c r="AR13" s="653"/>
      <c r="AS13" s="653"/>
      <c r="AT13" s="653"/>
      <c r="AU13" s="653"/>
      <c r="AV13" s="653"/>
    </row>
    <row r="14" spans="1:48" s="654" customFormat="1" ht="13.5" customHeight="1">
      <c r="A14" s="648"/>
      <c r="B14" s="649"/>
      <c r="C14" s="650"/>
      <c r="D14" s="650"/>
      <c r="E14" s="650"/>
      <c r="F14" s="650"/>
      <c r="G14" s="650"/>
      <c r="H14" s="650"/>
      <c r="I14" s="651"/>
      <c r="J14" s="651"/>
      <c r="K14" s="651"/>
      <c r="L14" s="651"/>
      <c r="M14" s="651"/>
      <c r="N14" s="651"/>
      <c r="O14" s="651"/>
      <c r="P14" s="651"/>
      <c r="Q14" s="651"/>
      <c r="R14" s="651"/>
      <c r="S14" s="651"/>
      <c r="T14" s="651"/>
      <c r="U14" s="651"/>
      <c r="V14" s="652"/>
      <c r="W14" s="652"/>
      <c r="X14" s="652"/>
      <c r="Y14" s="652"/>
      <c r="Z14" s="652"/>
      <c r="AA14" s="652"/>
      <c r="AB14" s="652"/>
      <c r="AC14" s="652"/>
      <c r="AD14" s="652"/>
      <c r="AE14" s="652"/>
      <c r="AF14" s="652"/>
      <c r="AG14" s="652"/>
      <c r="AH14" s="652"/>
      <c r="AI14" s="652"/>
      <c r="AJ14" s="652"/>
      <c r="AK14" s="653"/>
      <c r="AL14" s="653"/>
      <c r="AM14" s="653"/>
      <c r="AN14" s="653"/>
      <c r="AO14" s="653"/>
      <c r="AP14" s="653"/>
      <c r="AQ14" s="653"/>
      <c r="AR14" s="653"/>
      <c r="AS14" s="653"/>
      <c r="AT14" s="653"/>
      <c r="AU14" s="653"/>
      <c r="AV14" s="653"/>
    </row>
    <row r="15" spans="1:48" ht="19.5" customHeight="1">
      <c r="A15" s="655" t="s">
        <v>300</v>
      </c>
      <c r="B15" s="656" t="s">
        <v>139</v>
      </c>
      <c r="C15" s="657" t="str">
        <f>$I$3</f>
        <v>Sales</v>
      </c>
      <c r="D15" s="657" t="s">
        <v>22</v>
      </c>
      <c r="E15" s="657" t="s">
        <v>23</v>
      </c>
      <c r="F15" s="657" t="s">
        <v>289</v>
      </c>
      <c r="G15" s="657" t="s">
        <v>21</v>
      </c>
      <c r="H15" s="658"/>
      <c r="I15" s="659">
        <f t="shared" ref="I15:I20" si="4">SUM(J15:U15)</f>
        <v>1498641</v>
      </c>
      <c r="J15" s="660">
        <v>124886.75</v>
      </c>
      <c r="K15" s="660">
        <v>124886.75</v>
      </c>
      <c r="L15" s="660">
        <v>124886.75</v>
      </c>
      <c r="M15" s="660">
        <v>124886.75</v>
      </c>
      <c r="N15" s="660">
        <v>124886.75</v>
      </c>
      <c r="O15" s="660">
        <v>124886.75</v>
      </c>
      <c r="P15" s="660">
        <v>124886.75</v>
      </c>
      <c r="Q15" s="660">
        <v>124886.75</v>
      </c>
      <c r="R15" s="660">
        <v>124886.75</v>
      </c>
      <c r="S15" s="660">
        <v>124886.75</v>
      </c>
      <c r="T15" s="660">
        <v>124886.75</v>
      </c>
      <c r="U15" s="660">
        <v>124886.75</v>
      </c>
      <c r="V15" s="661">
        <f>SUM('1. Headcount'!Z$17:Z$26)</f>
        <v>128759.93000000002</v>
      </c>
      <c r="W15" s="661">
        <f>SUM('1. Headcount'!AA$17:AA$26)</f>
        <v>135153.73000000001</v>
      </c>
      <c r="X15" s="661">
        <f>SUM('1. Headcount'!AB$17:AB$26)</f>
        <v>141547.53000000003</v>
      </c>
      <c r="Y15" s="661">
        <f>SUM('1. Headcount'!AC$17:AC$26)</f>
        <v>151153.67000000001</v>
      </c>
      <c r="Z15" s="661">
        <f>SUM('1. Headcount'!AD$17:AD$26)</f>
        <v>151153.67000000001</v>
      </c>
      <c r="AA15" s="661">
        <f>SUM('1. Headcount'!AE$17:AE$26)</f>
        <v>151153.67000000001</v>
      </c>
      <c r="AB15" s="661">
        <f>SUM('1. Headcount'!AF$17:AF$26)</f>
        <v>151153.67000000001</v>
      </c>
      <c r="AC15" s="661">
        <f>SUM('1. Headcount'!AG$17:AG$26)</f>
        <v>151153.67000000001</v>
      </c>
      <c r="AD15" s="661">
        <f>SUM('1. Headcount'!AH$17:AH$26)</f>
        <v>151153.67000000001</v>
      </c>
      <c r="AE15" s="661">
        <f>SUM('1. Headcount'!AI$17:AI$26)</f>
        <v>151153.67000000001</v>
      </c>
      <c r="AF15" s="661">
        <f>SUM('1. Headcount'!AJ$17:AJ$26)</f>
        <v>151153.67000000001</v>
      </c>
      <c r="AG15" s="661">
        <f>SUM('1. Headcount'!AK$17:AK$26)</f>
        <v>151153.67000000001</v>
      </c>
      <c r="AH15" s="662">
        <f>SUM(V15:AG15)</f>
        <v>1765844.22</v>
      </c>
      <c r="AI15" s="663">
        <v>1528613.82</v>
      </c>
      <c r="AJ15" s="664">
        <f t="shared" ref="AJ15:AJ22" si="5">AI15-AH15</f>
        <v>-237230.39999999991</v>
      </c>
      <c r="AK15" s="617"/>
      <c r="AL15" s="617"/>
      <c r="AM15" s="617"/>
      <c r="AN15" s="617"/>
      <c r="AO15" s="617"/>
      <c r="AP15" s="617"/>
      <c r="AQ15" s="617"/>
      <c r="AR15" s="617"/>
      <c r="AS15" s="617"/>
      <c r="AT15" s="617"/>
      <c r="AU15" s="617"/>
      <c r="AV15" s="617"/>
    </row>
    <row r="16" spans="1:48" ht="19.5" customHeight="1">
      <c r="A16" s="665"/>
      <c r="B16" s="666" t="s">
        <v>140</v>
      </c>
      <c r="C16" s="657" t="str">
        <f>$I$3</f>
        <v>Sales</v>
      </c>
      <c r="D16" s="657" t="str">
        <f t="shared" ref="D16:G19" si="6">D15</f>
        <v>No Market</v>
      </c>
      <c r="E16" s="657" t="s">
        <v>23</v>
      </c>
      <c r="F16" s="657" t="s">
        <v>289</v>
      </c>
      <c r="G16" s="657" t="str">
        <f t="shared" si="6"/>
        <v>No Product</v>
      </c>
      <c r="H16" s="658"/>
      <c r="I16" s="667">
        <f t="shared" si="4"/>
        <v>72458</v>
      </c>
      <c r="J16" s="668">
        <v>6038.166666666667</v>
      </c>
      <c r="K16" s="668">
        <v>6038.166666666667</v>
      </c>
      <c r="L16" s="668">
        <v>6038.166666666667</v>
      </c>
      <c r="M16" s="668">
        <v>6038.166666666667</v>
      </c>
      <c r="N16" s="668">
        <v>6038.166666666667</v>
      </c>
      <c r="O16" s="668">
        <v>6038.166666666667</v>
      </c>
      <c r="P16" s="668">
        <v>6038.166666666667</v>
      </c>
      <c r="Q16" s="668">
        <v>6038.166666666667</v>
      </c>
      <c r="R16" s="668">
        <v>6038.166666666667</v>
      </c>
      <c r="S16" s="668">
        <v>6038.166666666667</v>
      </c>
      <c r="T16" s="668">
        <v>6038.166666666667</v>
      </c>
      <c r="U16" s="668">
        <v>6038.166666666667</v>
      </c>
      <c r="V16" s="661">
        <f>SUM('1. Headcount'!AM$17:AM$26,'1. Headcount'!AZ$17:AZ$26)</f>
        <v>9207.0223460000034</v>
      </c>
      <c r="W16" s="661">
        <f>SUM('1. Headcount'!AN$17:AN$26,'1. Headcount'!BA$17:BA$26)</f>
        <v>8461.8258860000005</v>
      </c>
      <c r="X16" s="661">
        <f>SUM('1. Headcount'!AO$17:AO$26,'1. Headcount'!BB$17:BB$26)</f>
        <v>8847.277485999999</v>
      </c>
      <c r="Y16" s="661">
        <f>SUM('1. Headcount'!AP$17:AP$26,'1. Headcount'!BC$17:BC$26)</f>
        <v>9446.0579739999994</v>
      </c>
      <c r="Z16" s="661">
        <f>SUM('1. Headcount'!AQ$17:AQ$26,'1. Headcount'!BD$17:BD$26)</f>
        <v>9432.578677999998</v>
      </c>
      <c r="AA16" s="661">
        <f>SUM('1. Headcount'!AR$17:AR$26,'1. Headcount'!BE$17:BE$26)</f>
        <v>9415.3183259999987</v>
      </c>
      <c r="AB16" s="661">
        <f>SUM('1. Headcount'!AS$17:AS$26,'1. Headcount'!BF$17:BF$26)</f>
        <v>7128.1555259999959</v>
      </c>
      <c r="AC16" s="661">
        <f>SUM('1. Headcount'!AT$17:AT$26,'1. Headcount'!BG$17:BG$26)</f>
        <v>4233.5951659999992</v>
      </c>
      <c r="AD16" s="661">
        <f>SUM('1. Headcount'!AU$17:AU$26,'1. Headcount'!BH$17:BH$26)</f>
        <v>3361.1664920000003</v>
      </c>
      <c r="AE16" s="661">
        <f>SUM('1. Headcount'!AV$17:AV$26,'1. Headcount'!BI$17:BI$26)</f>
        <v>3360.7527800000003</v>
      </c>
      <c r="AF16" s="661">
        <f>SUM('1. Headcount'!AW$17:AW$26,'1. Headcount'!BJ$17:BJ$26)</f>
        <v>3360.7527800000003</v>
      </c>
      <c r="AG16" s="661">
        <f>SUM('1. Headcount'!AX$17:AX$26,'1. Headcount'!BK$17:BK$26)</f>
        <v>2964.3801799999978</v>
      </c>
      <c r="AH16" s="669">
        <f t="shared" ref="AH16:AH21" si="7">SUM(V16:AG16)</f>
        <v>79218.883619999979</v>
      </c>
      <c r="AI16" s="670">
        <v>73907.16</v>
      </c>
      <c r="AJ16" s="671">
        <f t="shared" si="5"/>
        <v>-5311.7236199999752</v>
      </c>
      <c r="AK16" s="617"/>
      <c r="AL16" s="617"/>
      <c r="AM16" s="617"/>
      <c r="AN16" s="617"/>
      <c r="AO16" s="617"/>
      <c r="AP16" s="617"/>
      <c r="AQ16" s="617"/>
      <c r="AR16" s="617"/>
      <c r="AS16" s="617"/>
      <c r="AT16" s="617"/>
      <c r="AU16" s="617"/>
      <c r="AV16" s="617"/>
    </row>
    <row r="17" spans="1:48" ht="19.5" customHeight="1">
      <c r="A17" s="665"/>
      <c r="B17" s="666" t="s">
        <v>141</v>
      </c>
      <c r="C17" s="657" t="str">
        <f>$I$3</f>
        <v>Sales</v>
      </c>
      <c r="D17" s="657" t="str">
        <f t="shared" si="6"/>
        <v>No Market</v>
      </c>
      <c r="E17" s="657" t="s">
        <v>23</v>
      </c>
      <c r="F17" s="657" t="s">
        <v>289</v>
      </c>
      <c r="G17" s="657" t="str">
        <f t="shared" si="6"/>
        <v>No Product</v>
      </c>
      <c r="H17" s="658"/>
      <c r="I17" s="667">
        <f t="shared" si="4"/>
        <v>178456.00000000003</v>
      </c>
      <c r="J17" s="668">
        <v>14871.333333333334</v>
      </c>
      <c r="K17" s="668">
        <v>14871.333333333334</v>
      </c>
      <c r="L17" s="668">
        <v>14871.333333333334</v>
      </c>
      <c r="M17" s="668">
        <v>14871.333333333334</v>
      </c>
      <c r="N17" s="668">
        <v>14871.333333333334</v>
      </c>
      <c r="O17" s="668">
        <v>14871.333333333334</v>
      </c>
      <c r="P17" s="668">
        <v>14871.333333333334</v>
      </c>
      <c r="Q17" s="668">
        <v>14871.333333333334</v>
      </c>
      <c r="R17" s="668">
        <v>14871.333333333334</v>
      </c>
      <c r="S17" s="668">
        <v>14871.333333333334</v>
      </c>
      <c r="T17" s="668">
        <v>14871.333333333334</v>
      </c>
      <c r="U17" s="668">
        <v>14871.333333333334</v>
      </c>
      <c r="V17" s="661">
        <f>SUM('1. Headcount'!BM$17:BM$26)</f>
        <v>7448.5391999999993</v>
      </c>
      <c r="W17" s="661">
        <f>SUM('1. Headcount'!BN$17:BN$26)</f>
        <v>8112.4771999999994</v>
      </c>
      <c r="X17" s="661">
        <f>SUM('1. Headcount'!BO$17:BO$26)</f>
        <v>8176.4151999999995</v>
      </c>
      <c r="Y17" s="661">
        <f>SUM('1. Headcount'!BP$17:BP$26)</f>
        <v>9064.5993999999992</v>
      </c>
      <c r="Z17" s="661">
        <f>SUM('1. Headcount'!BQ$17:BQ$26)</f>
        <v>9064.5993999999992</v>
      </c>
      <c r="AA17" s="661">
        <f>SUM('1. Headcount'!BR$17:BR$26)</f>
        <v>9064.5993999999992</v>
      </c>
      <c r="AB17" s="661">
        <f>SUM('1. Headcount'!BS$17:BS$26)</f>
        <v>9064.5993999999992</v>
      </c>
      <c r="AC17" s="661">
        <f>SUM('1. Headcount'!BT$17:BT$26)</f>
        <v>9064.5993999999992</v>
      </c>
      <c r="AD17" s="661">
        <f>SUM('1. Headcount'!BU$17:BU$26)</f>
        <v>9064.5993999999992</v>
      </c>
      <c r="AE17" s="661">
        <f>SUM('1. Headcount'!BV$17:BV$26)</f>
        <v>9064.5993999999992</v>
      </c>
      <c r="AF17" s="661">
        <f>SUM('1. Headcount'!BW$17:BW$26)</f>
        <v>9064.5993999999992</v>
      </c>
      <c r="AG17" s="661">
        <f>SUM('1. Headcount'!BX$17:BX$26)</f>
        <v>9064.5993999999992</v>
      </c>
      <c r="AH17" s="669">
        <f t="shared" si="7"/>
        <v>105318.82620000001</v>
      </c>
      <c r="AI17" s="670">
        <v>98654</v>
      </c>
      <c r="AJ17" s="671">
        <f t="shared" si="5"/>
        <v>-6664.8262000000104</v>
      </c>
      <c r="AK17" s="617"/>
      <c r="AL17" s="617"/>
      <c r="AM17" s="617"/>
      <c r="AN17" s="617"/>
      <c r="AO17" s="617"/>
      <c r="AP17" s="617"/>
      <c r="AQ17" s="617"/>
      <c r="AR17" s="617"/>
      <c r="AS17" s="617"/>
      <c r="AT17" s="617"/>
      <c r="AU17" s="617"/>
      <c r="AV17" s="617"/>
    </row>
    <row r="18" spans="1:48" ht="19.5" customHeight="1">
      <c r="A18" s="655" t="s">
        <v>301</v>
      </c>
      <c r="B18" s="666" t="s">
        <v>143</v>
      </c>
      <c r="C18" s="657" t="str">
        <f>$I$3</f>
        <v>Sales</v>
      </c>
      <c r="D18" s="657" t="str">
        <f t="shared" si="6"/>
        <v>No Market</v>
      </c>
      <c r="E18" s="657" t="s">
        <v>23</v>
      </c>
      <c r="F18" s="657" t="s">
        <v>289</v>
      </c>
      <c r="G18" s="657" t="str">
        <f t="shared" si="6"/>
        <v>No Product</v>
      </c>
      <c r="H18" s="658"/>
      <c r="I18" s="667">
        <f t="shared" si="4"/>
        <v>1202010.1499999999</v>
      </c>
      <c r="J18" s="672">
        <v>418103.8</v>
      </c>
      <c r="K18" s="668">
        <v>48439</v>
      </c>
      <c r="L18" s="668">
        <v>73868.820000000007</v>
      </c>
      <c r="M18" s="668">
        <v>72691.53</v>
      </c>
      <c r="N18" s="668">
        <v>60688.05</v>
      </c>
      <c r="O18" s="668">
        <v>80593.63</v>
      </c>
      <c r="P18" s="668">
        <v>64636.27</v>
      </c>
      <c r="Q18" s="668">
        <v>75732.929999999993</v>
      </c>
      <c r="R18" s="668">
        <v>64503.360000000001</v>
      </c>
      <c r="S18" s="668">
        <v>84404.33</v>
      </c>
      <c r="T18" s="668">
        <v>80254.37</v>
      </c>
      <c r="U18" s="668">
        <v>78094.06</v>
      </c>
      <c r="V18" s="661">
        <f>'2. Sales &amp; Marketing'!L$24</f>
        <v>79000</v>
      </c>
      <c r="W18" s="661">
        <f>'2. Sales &amp; Marketing'!M$24</f>
        <v>46900</v>
      </c>
      <c r="X18" s="661">
        <f>'2. Sales &amp; Marketing'!N$24</f>
        <v>93000</v>
      </c>
      <c r="Y18" s="661">
        <f>'2. Sales &amp; Marketing'!O$24</f>
        <v>90000</v>
      </c>
      <c r="Z18" s="661">
        <f>'2. Sales &amp; Marketing'!P$24</f>
        <v>90000</v>
      </c>
      <c r="AA18" s="661">
        <f>'2. Sales &amp; Marketing'!Q$24</f>
        <v>82000</v>
      </c>
      <c r="AB18" s="661">
        <f>'2. Sales &amp; Marketing'!R$24</f>
        <v>82000</v>
      </c>
      <c r="AC18" s="661">
        <f>'2. Sales &amp; Marketing'!S$24</f>
        <v>81000</v>
      </c>
      <c r="AD18" s="661">
        <f>'2. Sales &amp; Marketing'!T$24</f>
        <v>81000</v>
      </c>
      <c r="AE18" s="661">
        <f>'2. Sales &amp; Marketing'!U$24</f>
        <v>95000</v>
      </c>
      <c r="AF18" s="661">
        <f>'2. Sales &amp; Marketing'!V$24</f>
        <v>90000</v>
      </c>
      <c r="AG18" s="661">
        <f>'2. Sales &amp; Marketing'!W$24</f>
        <v>87000</v>
      </c>
      <c r="AH18" s="669">
        <f t="shared" si="7"/>
        <v>996900</v>
      </c>
      <c r="AI18" s="670">
        <v>996900</v>
      </c>
      <c r="AJ18" s="673">
        <f>AI18-AH18</f>
        <v>0</v>
      </c>
      <c r="AK18" s="617"/>
      <c r="AL18" s="617"/>
      <c r="AM18" s="617"/>
      <c r="AN18" s="617"/>
      <c r="AO18" s="617"/>
      <c r="AP18" s="617"/>
      <c r="AQ18" s="617"/>
      <c r="AR18" s="617"/>
      <c r="AS18" s="617"/>
      <c r="AT18" s="617"/>
      <c r="AU18" s="617"/>
      <c r="AV18" s="617"/>
    </row>
    <row r="19" spans="1:48" ht="19.5" customHeight="1">
      <c r="A19" s="655" t="s">
        <v>302</v>
      </c>
      <c r="B19" s="666" t="s">
        <v>144</v>
      </c>
      <c r="C19" s="657" t="str">
        <f>C17</f>
        <v>Sales</v>
      </c>
      <c r="D19" s="657" t="str">
        <f t="shared" si="6"/>
        <v>No Market</v>
      </c>
      <c r="E19" s="657" t="s">
        <v>23</v>
      </c>
      <c r="F19" s="657" t="s">
        <v>289</v>
      </c>
      <c r="G19" s="657" t="str">
        <f t="shared" si="6"/>
        <v>No Product</v>
      </c>
      <c r="H19" s="658"/>
      <c r="I19" s="667">
        <f t="shared" si="4"/>
        <v>327843.80999999994</v>
      </c>
      <c r="J19" s="672">
        <v>144482.9</v>
      </c>
      <c r="K19" s="668">
        <v>13574.97</v>
      </c>
      <c r="L19" s="668">
        <v>16386.22</v>
      </c>
      <c r="M19" s="668">
        <v>18499.740000000002</v>
      </c>
      <c r="N19" s="668">
        <v>15217.68</v>
      </c>
      <c r="O19" s="668">
        <v>15746.39</v>
      </c>
      <c r="P19" s="668">
        <v>12999.46</v>
      </c>
      <c r="Q19" s="668">
        <v>17597.75</v>
      </c>
      <c r="R19" s="668">
        <v>21172.81</v>
      </c>
      <c r="S19" s="668">
        <v>18087.53</v>
      </c>
      <c r="T19" s="668">
        <v>15410.51</v>
      </c>
      <c r="U19" s="668">
        <v>18667.849999999999</v>
      </c>
      <c r="V19" s="661">
        <f>'3. T&amp;E'!P$26</f>
        <v>12000</v>
      </c>
      <c r="W19" s="661">
        <f>'3. T&amp;E'!Q$26</f>
        <v>12000</v>
      </c>
      <c r="X19" s="661">
        <f>'3. T&amp;E'!R$26</f>
        <v>12000</v>
      </c>
      <c r="Y19" s="661">
        <f>'3. T&amp;E'!S$26</f>
        <v>32000</v>
      </c>
      <c r="Z19" s="661">
        <f>'3. T&amp;E'!T$26</f>
        <v>137000</v>
      </c>
      <c r="AA19" s="661">
        <f>'3. T&amp;E'!U$26</f>
        <v>52000</v>
      </c>
      <c r="AB19" s="661">
        <f>'3. T&amp;E'!V$26</f>
        <v>72000</v>
      </c>
      <c r="AC19" s="661">
        <f>'3. T&amp;E'!W$26</f>
        <v>52000</v>
      </c>
      <c r="AD19" s="661">
        <f>'3. T&amp;E'!X$26</f>
        <v>52000</v>
      </c>
      <c r="AE19" s="661">
        <f>'3. T&amp;E'!Y$26</f>
        <v>72000</v>
      </c>
      <c r="AF19" s="661">
        <f>'3. T&amp;E'!Z$26</f>
        <v>52000</v>
      </c>
      <c r="AG19" s="661">
        <f>'3. T&amp;E'!AA$26</f>
        <v>52000</v>
      </c>
      <c r="AH19" s="669">
        <f t="shared" si="7"/>
        <v>609000</v>
      </c>
      <c r="AI19" s="670">
        <v>365800</v>
      </c>
      <c r="AJ19" s="673">
        <f t="shared" si="5"/>
        <v>-243200</v>
      </c>
      <c r="AK19" s="617"/>
      <c r="AL19" s="617"/>
      <c r="AM19" s="617"/>
      <c r="AN19" s="617"/>
      <c r="AO19" s="617"/>
      <c r="AP19" s="617"/>
      <c r="AQ19" s="617"/>
      <c r="AR19" s="617"/>
      <c r="AS19" s="617"/>
      <c r="AT19" s="617"/>
      <c r="AU19" s="617"/>
      <c r="AV19" s="617"/>
    </row>
    <row r="20" spans="1:48" ht="19.5" customHeight="1">
      <c r="A20" s="655"/>
      <c r="B20" s="666" t="s">
        <v>145</v>
      </c>
      <c r="C20" s="657" t="str">
        <f t="shared" ref="C20:G21" si="8">C19</f>
        <v>Sales</v>
      </c>
      <c r="D20" s="657" t="str">
        <f t="shared" si="8"/>
        <v>No Market</v>
      </c>
      <c r="E20" s="657" t="s">
        <v>23</v>
      </c>
      <c r="F20" s="657" t="s">
        <v>289</v>
      </c>
      <c r="G20" s="657" t="str">
        <f t="shared" si="8"/>
        <v>No Product</v>
      </c>
      <c r="H20" s="658"/>
      <c r="I20" s="667">
        <f t="shared" si="4"/>
        <v>4862.3099999999995</v>
      </c>
      <c r="J20" s="672">
        <v>2206.1999999999998</v>
      </c>
      <c r="K20" s="668">
        <v>201.59</v>
      </c>
      <c r="L20" s="668">
        <v>261.95999999999998</v>
      </c>
      <c r="M20" s="668">
        <v>267.42</v>
      </c>
      <c r="N20" s="668">
        <v>242.71</v>
      </c>
      <c r="O20" s="668">
        <v>215.45</v>
      </c>
      <c r="P20" s="668">
        <v>242.58</v>
      </c>
      <c r="Q20" s="668">
        <v>273.10000000000002</v>
      </c>
      <c r="R20" s="668">
        <v>198.23</v>
      </c>
      <c r="S20" s="668">
        <v>215.04</v>
      </c>
      <c r="T20" s="668">
        <v>275.49</v>
      </c>
      <c r="U20" s="668">
        <v>262.54000000000002</v>
      </c>
      <c r="V20" s="674">
        <f>V25*20</f>
        <v>200</v>
      </c>
      <c r="W20" s="674">
        <f t="shared" ref="W20:AG20" si="9">W25*20</f>
        <v>200</v>
      </c>
      <c r="X20" s="674">
        <f t="shared" si="9"/>
        <v>200</v>
      </c>
      <c r="Y20" s="674">
        <f t="shared" si="9"/>
        <v>200</v>
      </c>
      <c r="Z20" s="674">
        <f t="shared" si="9"/>
        <v>200</v>
      </c>
      <c r="AA20" s="674">
        <f t="shared" si="9"/>
        <v>200</v>
      </c>
      <c r="AB20" s="674">
        <f t="shared" si="9"/>
        <v>200</v>
      </c>
      <c r="AC20" s="674">
        <f t="shared" si="9"/>
        <v>200</v>
      </c>
      <c r="AD20" s="674">
        <f t="shared" si="9"/>
        <v>200</v>
      </c>
      <c r="AE20" s="674">
        <f t="shared" si="9"/>
        <v>200</v>
      </c>
      <c r="AF20" s="674">
        <f t="shared" si="9"/>
        <v>200</v>
      </c>
      <c r="AG20" s="674">
        <f t="shared" si="9"/>
        <v>200</v>
      </c>
      <c r="AH20" s="669">
        <f t="shared" si="7"/>
        <v>2400</v>
      </c>
      <c r="AI20" s="670">
        <v>3180</v>
      </c>
      <c r="AJ20" s="673">
        <f t="shared" si="5"/>
        <v>780</v>
      </c>
      <c r="AK20" s="617"/>
      <c r="AL20" s="617"/>
      <c r="AM20" s="617"/>
      <c r="AN20" s="617"/>
      <c r="AO20" s="617"/>
      <c r="AP20" s="617"/>
      <c r="AQ20" s="617"/>
      <c r="AR20" s="617"/>
      <c r="AS20" s="617"/>
      <c r="AT20" s="617"/>
      <c r="AU20" s="617"/>
      <c r="AV20" s="617"/>
    </row>
    <row r="21" spans="1:48" ht="19.5" customHeight="1">
      <c r="A21" s="675"/>
      <c r="B21" s="676" t="s">
        <v>146</v>
      </c>
      <c r="C21" s="657" t="str">
        <f t="shared" si="8"/>
        <v>Sales</v>
      </c>
      <c r="D21" s="657" t="str">
        <f t="shared" si="8"/>
        <v>No Market</v>
      </c>
      <c r="E21" s="657" t="s">
        <v>23</v>
      </c>
      <c r="F21" s="657" t="s">
        <v>289</v>
      </c>
      <c r="G21" s="657" t="str">
        <f t="shared" si="8"/>
        <v>No Product</v>
      </c>
      <c r="H21" s="658"/>
      <c r="I21" s="677">
        <v>0</v>
      </c>
      <c r="J21" s="678"/>
      <c r="K21" s="679"/>
      <c r="L21" s="679"/>
      <c r="M21" s="679"/>
      <c r="N21" s="679"/>
      <c r="O21" s="679"/>
      <c r="P21" s="679"/>
      <c r="Q21" s="679"/>
      <c r="R21" s="679"/>
      <c r="S21" s="679"/>
      <c r="T21" s="679"/>
      <c r="U21" s="679"/>
      <c r="V21" s="674"/>
      <c r="W21" s="674"/>
      <c r="X21" s="674"/>
      <c r="Y21" s="674"/>
      <c r="Z21" s="674"/>
      <c r="AA21" s="674"/>
      <c r="AB21" s="674">
        <v>1750</v>
      </c>
      <c r="AC21" s="674">
        <v>1750</v>
      </c>
      <c r="AD21" s="674">
        <v>1750</v>
      </c>
      <c r="AE21" s="674">
        <v>1750</v>
      </c>
      <c r="AF21" s="674">
        <v>1750</v>
      </c>
      <c r="AG21" s="674">
        <v>1750</v>
      </c>
      <c r="AH21" s="680">
        <f t="shared" si="7"/>
        <v>10500</v>
      </c>
      <c r="AI21" s="681">
        <v>0</v>
      </c>
      <c r="AJ21" s="682">
        <f t="shared" si="5"/>
        <v>-10500</v>
      </c>
      <c r="AK21" s="617"/>
      <c r="AL21" s="617"/>
      <c r="AM21" s="617"/>
      <c r="AN21" s="617"/>
      <c r="AO21" s="617"/>
      <c r="AP21" s="617"/>
      <c r="AQ21" s="617"/>
      <c r="AR21" s="617"/>
      <c r="AS21" s="617"/>
      <c r="AT21" s="617"/>
      <c r="AU21" s="617"/>
      <c r="AV21" s="617"/>
    </row>
    <row r="22" spans="1:48" ht="12" customHeight="1">
      <c r="A22" s="271"/>
      <c r="B22" s="683"/>
      <c r="C22" s="684"/>
      <c r="D22" s="684"/>
      <c r="E22" s="684"/>
      <c r="F22" s="684"/>
      <c r="G22" s="684"/>
      <c r="H22" s="658"/>
      <c r="I22" s="685"/>
      <c r="J22" s="685"/>
      <c r="K22" s="685"/>
      <c r="L22" s="685"/>
      <c r="M22" s="685"/>
      <c r="N22" s="685"/>
      <c r="O22" s="685"/>
      <c r="P22" s="685"/>
      <c r="Q22" s="685"/>
      <c r="R22" s="685"/>
      <c r="S22" s="685"/>
      <c r="T22" s="685"/>
      <c r="U22" s="685"/>
      <c r="V22" s="686"/>
      <c r="W22" s="685"/>
      <c r="X22" s="685"/>
      <c r="Y22" s="685"/>
      <c r="Z22" s="686"/>
      <c r="AA22" s="685"/>
      <c r="AB22" s="685"/>
      <c r="AC22" s="685"/>
      <c r="AD22" s="685"/>
      <c r="AE22" s="685"/>
      <c r="AF22" s="685"/>
      <c r="AG22" s="685"/>
      <c r="AH22" s="685"/>
      <c r="AI22" s="687"/>
      <c r="AJ22" s="685">
        <f t="shared" si="5"/>
        <v>0</v>
      </c>
      <c r="AK22" s="617"/>
      <c r="AL22" s="617"/>
      <c r="AM22" s="617"/>
      <c r="AN22" s="617"/>
      <c r="AO22" s="617"/>
      <c r="AP22" s="617"/>
      <c r="AQ22" s="617"/>
      <c r="AR22" s="617"/>
      <c r="AS22" s="617"/>
      <c r="AT22" s="617"/>
      <c r="AU22" s="617"/>
      <c r="AV22" s="617"/>
    </row>
    <row r="23" spans="1:48" s="698" customFormat="1" ht="19.5" customHeight="1">
      <c r="A23" s="688"/>
      <c r="B23" s="689" t="s">
        <v>27</v>
      </c>
      <c r="C23" s="690" t="str">
        <f>C21</f>
        <v>Sales</v>
      </c>
      <c r="D23" s="690" t="str">
        <f>D21</f>
        <v>No Market</v>
      </c>
      <c r="E23" s="690" t="s">
        <v>23</v>
      </c>
      <c r="F23" s="690" t="s">
        <v>289</v>
      </c>
      <c r="G23" s="690" t="str">
        <f>G21</f>
        <v>No Product</v>
      </c>
      <c r="H23" s="691"/>
      <c r="I23" s="692">
        <f>SUM(J23:U23)</f>
        <v>1627852.2699999998</v>
      </c>
      <c r="J23" s="693">
        <v>614917.9</v>
      </c>
      <c r="K23" s="693">
        <v>66433.56</v>
      </c>
      <c r="L23" s="693">
        <v>94694</v>
      </c>
      <c r="M23" s="693">
        <v>96141.69</v>
      </c>
      <c r="N23" s="693">
        <v>79584.44</v>
      </c>
      <c r="O23" s="693">
        <v>100596.47</v>
      </c>
      <c r="P23" s="693">
        <v>82268.31</v>
      </c>
      <c r="Q23" s="693">
        <v>96862.78</v>
      </c>
      <c r="R23" s="693">
        <v>90162.4</v>
      </c>
      <c r="S23" s="693">
        <v>106017.9</v>
      </c>
      <c r="T23" s="693">
        <v>99441.37</v>
      </c>
      <c r="U23" s="693">
        <v>100731.45</v>
      </c>
      <c r="V23" s="693">
        <f>SUM(V15:V21)</f>
        <v>236615.49154600003</v>
      </c>
      <c r="W23" s="693">
        <f>SUM(W15:W21)</f>
        <v>210828.03308600001</v>
      </c>
      <c r="X23" s="693">
        <f t="shared" ref="X23:AG23" si="10">SUM(X15:X21)</f>
        <v>263771.22268600005</v>
      </c>
      <c r="Y23" s="693">
        <f t="shared" si="10"/>
        <v>291864.32737399999</v>
      </c>
      <c r="Z23" s="693">
        <f t="shared" si="10"/>
        <v>396850.84807800001</v>
      </c>
      <c r="AA23" s="693">
        <f t="shared" si="10"/>
        <v>303833.587726</v>
      </c>
      <c r="AB23" s="693">
        <f t="shared" si="10"/>
        <v>323296.42492600001</v>
      </c>
      <c r="AC23" s="693">
        <f t="shared" si="10"/>
        <v>299401.864566</v>
      </c>
      <c r="AD23" s="693">
        <f t="shared" si="10"/>
        <v>298529.43589199998</v>
      </c>
      <c r="AE23" s="693">
        <f t="shared" si="10"/>
        <v>332529.02218000003</v>
      </c>
      <c r="AF23" s="693">
        <f t="shared" si="10"/>
        <v>307529.02218000003</v>
      </c>
      <c r="AG23" s="693">
        <f t="shared" si="10"/>
        <v>304132.64958000003</v>
      </c>
      <c r="AH23" s="694">
        <f>SUM(V23:AG23)</f>
        <v>3569181.9298199997</v>
      </c>
      <c r="AI23" s="695">
        <v>3478448.5872999998</v>
      </c>
      <c r="AJ23" s="696">
        <f>AI23-AH23</f>
        <v>-90733.342519999947</v>
      </c>
      <c r="AK23" s="697"/>
      <c r="AL23" s="697"/>
      <c r="AM23" s="697"/>
      <c r="AN23" s="697"/>
      <c r="AO23" s="697"/>
      <c r="AP23" s="697"/>
      <c r="AQ23" s="697"/>
      <c r="AR23" s="697"/>
      <c r="AS23" s="697"/>
      <c r="AT23" s="697"/>
      <c r="AU23" s="697"/>
      <c r="AV23" s="697"/>
    </row>
    <row r="24" spans="1:48" ht="12" customHeight="1">
      <c r="A24" s="271"/>
      <c r="B24" s="683"/>
      <c r="C24" s="684"/>
      <c r="D24" s="684"/>
      <c r="E24" s="684"/>
      <c r="F24" s="684"/>
      <c r="G24" s="684"/>
      <c r="H24" s="658"/>
      <c r="I24" s="699"/>
      <c r="J24" s="699"/>
      <c r="K24" s="699"/>
      <c r="L24" s="699"/>
      <c r="M24" s="699"/>
      <c r="N24" s="699"/>
      <c r="O24" s="699"/>
      <c r="P24" s="699"/>
      <c r="Q24" s="699"/>
      <c r="R24" s="699"/>
      <c r="S24" s="699"/>
      <c r="T24" s="699"/>
      <c r="U24" s="699"/>
      <c r="V24" s="271"/>
      <c r="W24" s="271"/>
      <c r="X24" s="271"/>
      <c r="Y24" s="271"/>
      <c r="Z24" s="271"/>
      <c r="AA24" s="271"/>
      <c r="AB24" s="271"/>
      <c r="AC24" s="271"/>
      <c r="AD24" s="271"/>
      <c r="AE24" s="271"/>
      <c r="AF24" s="271"/>
      <c r="AG24" s="271"/>
      <c r="AH24" s="271"/>
      <c r="AI24" s="700"/>
      <c r="AJ24" s="271"/>
      <c r="AK24" s="617"/>
      <c r="AL24" s="617"/>
      <c r="AM24" s="617"/>
      <c r="AN24" s="617"/>
      <c r="AO24" s="617"/>
      <c r="AP24" s="617"/>
      <c r="AQ24" s="617"/>
      <c r="AR24" s="617"/>
      <c r="AS24" s="617"/>
      <c r="AT24" s="617"/>
      <c r="AU24" s="617"/>
      <c r="AV24" s="617"/>
    </row>
    <row r="25" spans="1:48" s="698" customFormat="1" ht="19.5" customHeight="1">
      <c r="A25" s="272"/>
      <c r="B25" s="701" t="s">
        <v>153</v>
      </c>
      <c r="C25" s="702" t="str">
        <f>C23</f>
        <v>Sales</v>
      </c>
      <c r="D25" s="702" t="str">
        <f>D23</f>
        <v>No Market</v>
      </c>
      <c r="E25" s="702" t="s">
        <v>23</v>
      </c>
      <c r="F25" s="702" t="s">
        <v>289</v>
      </c>
      <c r="G25" s="702" t="str">
        <f>G23</f>
        <v>No Product</v>
      </c>
      <c r="H25" s="691"/>
      <c r="I25" s="703">
        <f>U25</f>
        <v>0</v>
      </c>
      <c r="J25" s="704"/>
      <c r="K25" s="704"/>
      <c r="L25" s="704"/>
      <c r="M25" s="704"/>
      <c r="N25" s="704"/>
      <c r="O25" s="704"/>
      <c r="P25" s="704"/>
      <c r="Q25" s="704"/>
      <c r="R25" s="704"/>
      <c r="S25" s="704"/>
      <c r="T25" s="704"/>
      <c r="U25" s="704"/>
      <c r="V25" s="705">
        <f>COUNT('1. Headcount'!BZ$17:BZ$26)</f>
        <v>10</v>
      </c>
      <c r="W25" s="705">
        <f>COUNT('1. Headcount'!CA$17:CA$26)</f>
        <v>10</v>
      </c>
      <c r="X25" s="705">
        <f>COUNT('1. Headcount'!CB$17:CB$26)</f>
        <v>10</v>
      </c>
      <c r="Y25" s="705">
        <f>COUNT('1. Headcount'!CC$17:CC$26)</f>
        <v>10</v>
      </c>
      <c r="Z25" s="705">
        <f>COUNT('1. Headcount'!CD$17:CD$26)</f>
        <v>10</v>
      </c>
      <c r="AA25" s="705">
        <f>COUNT('1. Headcount'!CE$17:CE$26)</f>
        <v>10</v>
      </c>
      <c r="AB25" s="705">
        <f>COUNT('1. Headcount'!CF$17:CF$26)</f>
        <v>10</v>
      </c>
      <c r="AC25" s="705">
        <f>COUNT('1. Headcount'!CG$17:CG$26)</f>
        <v>10</v>
      </c>
      <c r="AD25" s="705">
        <f>COUNT('1. Headcount'!CH$17:CH$26)</f>
        <v>10</v>
      </c>
      <c r="AE25" s="705">
        <f>COUNT('1. Headcount'!CI$17:CI$26)</f>
        <v>10</v>
      </c>
      <c r="AF25" s="705">
        <f>COUNT('1. Headcount'!CJ$17:CJ$26)</f>
        <v>10</v>
      </c>
      <c r="AG25" s="705">
        <f>COUNT('1. Headcount'!CK$17:CK$26)</f>
        <v>10</v>
      </c>
      <c r="AH25" s="706">
        <f>AG25</f>
        <v>10</v>
      </c>
      <c r="AI25" s="707">
        <v>10</v>
      </c>
      <c r="AJ25" s="708"/>
      <c r="AK25" s="697"/>
      <c r="AL25" s="697"/>
      <c r="AM25" s="697"/>
      <c r="AN25" s="697"/>
      <c r="AO25" s="697"/>
      <c r="AP25" s="697"/>
      <c r="AQ25" s="697"/>
      <c r="AR25" s="697"/>
      <c r="AS25" s="697"/>
      <c r="AT25" s="697"/>
      <c r="AU25" s="697"/>
      <c r="AV25" s="697"/>
    </row>
    <row r="26" spans="1:48" s="698" customFormat="1" ht="19.5" customHeight="1">
      <c r="A26" s="272"/>
      <c r="B26" s="709" t="s">
        <v>28</v>
      </c>
      <c r="C26" s="702" t="str">
        <f>C25</f>
        <v>Sales</v>
      </c>
      <c r="D26" s="702" t="str">
        <f>D25</f>
        <v>No Market</v>
      </c>
      <c r="E26" s="702" t="s">
        <v>23</v>
      </c>
      <c r="F26" s="702" t="s">
        <v>289</v>
      </c>
      <c r="G26" s="702" t="str">
        <f>G25</f>
        <v>No Product</v>
      </c>
      <c r="H26" s="691"/>
      <c r="I26" s="710">
        <f>U26</f>
        <v>0</v>
      </c>
      <c r="J26" s="711"/>
      <c r="K26" s="711"/>
      <c r="L26" s="711"/>
      <c r="M26" s="711"/>
      <c r="N26" s="711"/>
      <c r="O26" s="711"/>
      <c r="P26" s="711"/>
      <c r="Q26" s="711"/>
      <c r="R26" s="711"/>
      <c r="S26" s="711"/>
      <c r="T26" s="711"/>
      <c r="U26" s="711"/>
      <c r="V26" s="705">
        <f>COUNT('1. Headcount'!CL$17:CL$26)</f>
        <v>10</v>
      </c>
      <c r="W26" s="705">
        <f>COUNT('1. Headcount'!CM$17:CM$26)</f>
        <v>10</v>
      </c>
      <c r="X26" s="705">
        <f>COUNT('1. Headcount'!CN$17:CN$26)</f>
        <v>10</v>
      </c>
      <c r="Y26" s="705">
        <f>COUNT('1. Headcount'!CO$17:CO$26)</f>
        <v>10</v>
      </c>
      <c r="Z26" s="705">
        <f>COUNT('1. Headcount'!CP$17:CP$26)</f>
        <v>10</v>
      </c>
      <c r="AA26" s="705">
        <f>COUNT('1. Headcount'!CQ$17:CQ$26)</f>
        <v>10</v>
      </c>
      <c r="AB26" s="705">
        <f>COUNT('1. Headcount'!CR$17:CR$26)</f>
        <v>10</v>
      </c>
      <c r="AC26" s="705">
        <f>COUNT('1. Headcount'!CS$17:CS$26)</f>
        <v>10</v>
      </c>
      <c r="AD26" s="705">
        <f>COUNT('1. Headcount'!CT$17:CT$26)</f>
        <v>10</v>
      </c>
      <c r="AE26" s="705">
        <f>COUNT('1. Headcount'!CU$17:CU$26)</f>
        <v>10</v>
      </c>
      <c r="AF26" s="705">
        <f>COUNT('1. Headcount'!CV$17:CV$26)</f>
        <v>10</v>
      </c>
      <c r="AG26" s="705">
        <f>COUNT('1. Headcount'!CW$17:CW$26)</f>
        <v>10</v>
      </c>
      <c r="AH26" s="712">
        <f>AG26</f>
        <v>10</v>
      </c>
      <c r="AI26" s="713">
        <v>10</v>
      </c>
      <c r="AJ26" s="714"/>
      <c r="AK26" s="697"/>
      <c r="AL26" s="697"/>
      <c r="AM26" s="697"/>
      <c r="AN26" s="697"/>
      <c r="AO26" s="697"/>
      <c r="AP26" s="697"/>
      <c r="AQ26" s="697"/>
      <c r="AR26" s="697"/>
      <c r="AS26" s="697"/>
      <c r="AT26" s="697"/>
      <c r="AU26" s="697"/>
      <c r="AV26" s="697"/>
    </row>
    <row r="27" spans="1:48" ht="19.5" customHeight="1">
      <c r="A27" s="271"/>
      <c r="B27" s="608"/>
      <c r="C27" s="609"/>
      <c r="D27" s="609"/>
      <c r="E27" s="609"/>
      <c r="F27" s="609"/>
      <c r="G27" s="609"/>
      <c r="H27" s="609"/>
      <c r="I27" s="699"/>
      <c r="J27" s="699"/>
      <c r="K27" s="699"/>
      <c r="L27" s="699"/>
      <c r="M27" s="699"/>
      <c r="N27" s="699"/>
      <c r="O27" s="699"/>
      <c r="P27" s="699"/>
      <c r="Q27" s="699"/>
      <c r="R27" s="699"/>
      <c r="S27" s="699"/>
      <c r="T27" s="699"/>
      <c r="U27" s="699"/>
      <c r="V27" s="271"/>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row>
    <row r="28" spans="1:48" ht="19.5" customHeight="1">
      <c r="A28" s="271"/>
      <c r="B28" s="715"/>
      <c r="C28" s="716"/>
      <c r="D28" s="716"/>
      <c r="E28" s="716"/>
      <c r="F28" s="716"/>
      <c r="G28" s="716"/>
      <c r="H28" s="716"/>
      <c r="I28" s="717"/>
      <c r="J28" s="717"/>
      <c r="K28" s="717"/>
      <c r="L28" s="717"/>
      <c r="M28" s="717"/>
      <c r="N28" s="717"/>
      <c r="O28" s="717"/>
      <c r="P28" s="717"/>
      <c r="Q28" s="717"/>
      <c r="R28" s="717"/>
      <c r="S28" s="717"/>
      <c r="T28" s="717"/>
      <c r="U28" s="717"/>
      <c r="V28" s="717"/>
      <c r="W28" s="717"/>
      <c r="X28" s="717"/>
      <c r="Y28" s="717"/>
      <c r="Z28" s="717"/>
      <c r="AA28" s="717"/>
      <c r="AB28" s="717"/>
      <c r="AC28" s="717"/>
      <c r="AD28" s="718"/>
      <c r="AE28" s="715"/>
      <c r="AF28" s="719"/>
      <c r="AG28" s="718"/>
      <c r="AH28" s="99"/>
      <c r="AI28" s="99"/>
      <c r="AJ28" s="617"/>
      <c r="AK28" s="617"/>
      <c r="AL28" s="617"/>
      <c r="AM28" s="617"/>
      <c r="AN28" s="617"/>
      <c r="AO28" s="617"/>
      <c r="AP28" s="617"/>
      <c r="AQ28" s="617"/>
      <c r="AR28" s="617"/>
      <c r="AS28" s="617"/>
      <c r="AT28" s="617"/>
      <c r="AU28" s="617"/>
      <c r="AV28" s="617"/>
    </row>
    <row r="29" spans="1:48" ht="19.5" customHeight="1">
      <c r="A29" s="271"/>
      <c r="B29" s="715"/>
      <c r="C29" s="720"/>
      <c r="D29" s="720"/>
      <c r="E29" s="720"/>
      <c r="F29" s="720"/>
      <c r="G29" s="720"/>
      <c r="H29" s="720"/>
      <c r="I29" s="715"/>
      <c r="J29" s="715"/>
      <c r="K29" s="715"/>
      <c r="L29" s="715"/>
      <c r="M29" s="715"/>
      <c r="N29" s="715"/>
      <c r="O29" s="715"/>
      <c r="P29" s="715"/>
      <c r="Q29" s="715"/>
      <c r="R29" s="715"/>
      <c r="S29" s="715"/>
      <c r="T29" s="715"/>
      <c r="U29" s="715"/>
      <c r="V29" s="717"/>
      <c r="W29" s="717"/>
      <c r="X29" s="717"/>
      <c r="Y29" s="717"/>
      <c r="Z29" s="717"/>
      <c r="AA29" s="717"/>
      <c r="AB29" s="717"/>
      <c r="AC29" s="717"/>
      <c r="AD29" s="715"/>
      <c r="AE29" s="715"/>
      <c r="AF29" s="715"/>
      <c r="AG29" s="715"/>
      <c r="AH29" s="715"/>
      <c r="AI29" s="99"/>
      <c r="AJ29" s="617"/>
      <c r="AK29" s="617"/>
      <c r="AL29" s="617"/>
      <c r="AM29" s="617"/>
      <c r="AN29" s="617"/>
      <c r="AO29" s="617"/>
      <c r="AP29" s="617"/>
      <c r="AQ29" s="617"/>
      <c r="AR29" s="617"/>
      <c r="AS29" s="617"/>
      <c r="AT29" s="617"/>
      <c r="AU29" s="617"/>
      <c r="AV29" s="617"/>
    </row>
    <row r="30" spans="1:48" ht="88.5" customHeight="1">
      <c r="A30" s="271"/>
      <c r="B30" s="715"/>
      <c r="C30" s="716"/>
      <c r="D30" s="716"/>
      <c r="E30" s="716"/>
      <c r="F30" s="716"/>
      <c r="G30" s="716"/>
      <c r="H30" s="716"/>
      <c r="I30" s="715"/>
      <c r="J30" s="715"/>
      <c r="K30" s="715"/>
      <c r="L30" s="715"/>
      <c r="M30" s="715"/>
      <c r="N30" s="715"/>
      <c r="O30" s="715"/>
      <c r="P30" s="715"/>
      <c r="Q30" s="715"/>
      <c r="R30" s="715"/>
      <c r="S30" s="715"/>
      <c r="T30" s="715"/>
      <c r="U30" s="715"/>
      <c r="V30" s="717"/>
      <c r="W30" s="717"/>
      <c r="X30" s="717"/>
      <c r="Y30" s="717"/>
      <c r="Z30" s="717"/>
      <c r="AA30" s="717"/>
      <c r="AB30" s="717"/>
      <c r="AC30" s="717"/>
      <c r="AD30" s="718"/>
      <c r="AE30" s="718"/>
      <c r="AF30" s="718"/>
      <c r="AG30" s="718"/>
      <c r="AH30" s="718"/>
      <c r="AI30" s="718"/>
      <c r="AJ30" s="718"/>
      <c r="AK30" s="617"/>
      <c r="AL30" s="617"/>
      <c r="AM30" s="617"/>
      <c r="AN30" s="617"/>
      <c r="AO30" s="617"/>
      <c r="AP30" s="617"/>
      <c r="AQ30" s="617"/>
      <c r="AR30" s="617"/>
      <c r="AS30" s="617"/>
      <c r="AT30" s="617"/>
      <c r="AU30" s="617"/>
      <c r="AV30" s="617"/>
    </row>
    <row r="31" spans="1:48" ht="9" customHeight="1">
      <c r="A31" s="271"/>
      <c r="B31" s="715"/>
      <c r="C31" s="716"/>
      <c r="D31" s="716"/>
      <c r="E31" s="716"/>
      <c r="F31" s="716"/>
      <c r="G31" s="716"/>
      <c r="H31" s="716"/>
      <c r="I31" s="715"/>
      <c r="J31" s="715"/>
      <c r="K31" s="715"/>
      <c r="L31" s="715"/>
      <c r="M31" s="715"/>
      <c r="N31" s="715"/>
      <c r="O31" s="715"/>
      <c r="P31" s="715"/>
      <c r="Q31" s="715"/>
      <c r="R31" s="715"/>
      <c r="S31" s="715"/>
      <c r="T31" s="715"/>
      <c r="U31" s="715"/>
      <c r="V31" s="717"/>
      <c r="W31" s="717"/>
      <c r="X31" s="717"/>
      <c r="Y31" s="717"/>
      <c r="Z31" s="717"/>
      <c r="AA31" s="717"/>
      <c r="AB31" s="717"/>
      <c r="AC31" s="717"/>
      <c r="AD31" s="718"/>
      <c r="AE31" s="718"/>
      <c r="AF31" s="718"/>
      <c r="AG31" s="718"/>
      <c r="AH31" s="718"/>
      <c r="AI31" s="718"/>
      <c r="AJ31" s="718"/>
      <c r="AK31" s="617"/>
      <c r="AL31" s="617"/>
      <c r="AM31" s="617"/>
      <c r="AN31" s="617"/>
      <c r="AO31" s="617"/>
      <c r="AP31" s="617"/>
      <c r="AQ31" s="617"/>
      <c r="AR31" s="617"/>
      <c r="AS31" s="617"/>
      <c r="AT31" s="617"/>
      <c r="AU31" s="617"/>
      <c r="AV31" s="617"/>
    </row>
    <row r="32" spans="1:48" s="724" customFormat="1" ht="54" customHeight="1">
      <c r="A32" s="721"/>
      <c r="B32" s="719"/>
      <c r="C32" s="719"/>
      <c r="D32" s="719"/>
      <c r="E32" s="719"/>
      <c r="F32" s="719"/>
      <c r="G32" s="719"/>
      <c r="H32" s="719"/>
      <c r="I32" s="719"/>
      <c r="J32" s="719"/>
      <c r="K32" s="719"/>
      <c r="L32" s="719"/>
      <c r="M32" s="719"/>
      <c r="N32" s="719"/>
      <c r="O32" s="719"/>
      <c r="P32" s="719"/>
      <c r="Q32" s="719"/>
      <c r="R32" s="719"/>
      <c r="S32" s="719"/>
      <c r="T32" s="719"/>
      <c r="U32" s="719"/>
      <c r="V32" s="717"/>
      <c r="W32" s="717"/>
      <c r="X32" s="717"/>
      <c r="Y32" s="717"/>
      <c r="Z32" s="717"/>
      <c r="AA32" s="717"/>
      <c r="AB32" s="717"/>
      <c r="AC32" s="717"/>
      <c r="AD32" s="722"/>
      <c r="AE32" s="722"/>
      <c r="AF32" s="722"/>
      <c r="AG32" s="722"/>
      <c r="AH32" s="722"/>
      <c r="AI32" s="722"/>
      <c r="AJ32" s="722"/>
      <c r="AK32" s="723"/>
      <c r="AL32" s="723"/>
      <c r="AM32" s="723"/>
      <c r="AN32" s="723"/>
      <c r="AO32" s="723"/>
      <c r="AP32" s="723"/>
      <c r="AQ32" s="723"/>
      <c r="AR32" s="723"/>
      <c r="AS32" s="723"/>
      <c r="AT32" s="723"/>
      <c r="AU32" s="723"/>
      <c r="AV32" s="723"/>
    </row>
    <row r="33" spans="1:48" s="724" customFormat="1" ht="45" customHeight="1">
      <c r="A33" s="721"/>
      <c r="B33" s="719"/>
      <c r="C33" s="719"/>
      <c r="D33" s="719"/>
      <c r="E33" s="719"/>
      <c r="F33" s="719"/>
      <c r="G33" s="719"/>
      <c r="H33" s="719"/>
      <c r="I33" s="719"/>
      <c r="J33" s="719"/>
      <c r="K33" s="719"/>
      <c r="L33" s="719"/>
      <c r="M33" s="719"/>
      <c r="N33" s="719"/>
      <c r="O33" s="719"/>
      <c r="P33" s="719"/>
      <c r="Q33" s="719"/>
      <c r="R33" s="719"/>
      <c r="S33" s="719"/>
      <c r="T33" s="719"/>
      <c r="U33" s="719"/>
      <c r="V33" s="717"/>
      <c r="W33" s="717"/>
      <c r="X33" s="717"/>
      <c r="Y33" s="717"/>
      <c r="Z33" s="717"/>
      <c r="AA33" s="717"/>
      <c r="AB33" s="717"/>
      <c r="AC33" s="717"/>
      <c r="AD33" s="722"/>
      <c r="AE33" s="722"/>
      <c r="AF33" s="722"/>
      <c r="AG33" s="722"/>
      <c r="AH33" s="722"/>
      <c r="AI33" s="722"/>
      <c r="AJ33" s="722"/>
      <c r="AK33" s="723"/>
      <c r="AL33" s="723"/>
      <c r="AM33" s="723"/>
      <c r="AN33" s="723"/>
      <c r="AO33" s="723"/>
      <c r="AP33" s="723"/>
      <c r="AQ33" s="723"/>
      <c r="AR33" s="723"/>
      <c r="AS33" s="723"/>
      <c r="AT33" s="723"/>
      <c r="AU33" s="723"/>
      <c r="AV33" s="723"/>
    </row>
    <row r="34" spans="1:48" s="724" customFormat="1" ht="43.5" customHeight="1">
      <c r="A34" s="721"/>
      <c r="B34" s="719"/>
      <c r="C34" s="719"/>
      <c r="D34" s="719"/>
      <c r="E34" s="719"/>
      <c r="F34" s="719"/>
      <c r="G34" s="719"/>
      <c r="H34" s="719"/>
      <c r="I34" s="719"/>
      <c r="J34" s="719"/>
      <c r="K34" s="719"/>
      <c r="L34" s="719"/>
      <c r="M34" s="719"/>
      <c r="N34" s="719"/>
      <c r="O34" s="719"/>
      <c r="P34" s="719"/>
      <c r="Q34" s="719"/>
      <c r="R34" s="719"/>
      <c r="S34" s="719"/>
      <c r="T34" s="719"/>
      <c r="U34" s="719"/>
      <c r="V34" s="717"/>
      <c r="W34" s="717"/>
      <c r="X34" s="717"/>
      <c r="Y34" s="717"/>
      <c r="Z34" s="717"/>
      <c r="AA34" s="717"/>
      <c r="AB34" s="717"/>
      <c r="AC34" s="717"/>
      <c r="AD34" s="722"/>
      <c r="AE34" s="722"/>
      <c r="AF34" s="722"/>
      <c r="AG34" s="722"/>
      <c r="AH34" s="722"/>
      <c r="AI34" s="722"/>
      <c r="AJ34" s="722"/>
      <c r="AK34" s="723"/>
      <c r="AL34" s="723"/>
      <c r="AM34" s="723"/>
      <c r="AN34" s="723"/>
      <c r="AO34" s="723"/>
      <c r="AP34" s="723"/>
      <c r="AQ34" s="723"/>
      <c r="AR34" s="723"/>
      <c r="AS34" s="723"/>
      <c r="AT34" s="723"/>
      <c r="AU34" s="723"/>
      <c r="AV34" s="723"/>
    </row>
    <row r="35" spans="1:48" ht="6.75" customHeight="1">
      <c r="A35" s="271"/>
      <c r="B35" s="715"/>
      <c r="C35" s="716"/>
      <c r="D35" s="716"/>
      <c r="E35" s="716"/>
      <c r="F35" s="716"/>
      <c r="G35" s="716"/>
      <c r="H35" s="716"/>
      <c r="I35" s="715"/>
      <c r="J35" s="715"/>
      <c r="K35" s="715"/>
      <c r="L35" s="715"/>
      <c r="M35" s="715"/>
      <c r="N35" s="715"/>
      <c r="O35" s="715"/>
      <c r="P35" s="715"/>
      <c r="Q35" s="715"/>
      <c r="R35" s="715"/>
      <c r="S35" s="715"/>
      <c r="T35" s="715"/>
      <c r="U35" s="715"/>
      <c r="V35" s="717"/>
      <c r="W35" s="717"/>
      <c r="X35" s="717"/>
      <c r="Y35" s="717"/>
      <c r="Z35" s="717"/>
      <c r="AA35" s="717"/>
      <c r="AB35" s="717"/>
      <c r="AC35" s="717"/>
      <c r="AD35" s="718"/>
      <c r="AE35" s="718"/>
      <c r="AF35" s="718"/>
      <c r="AG35" s="718"/>
      <c r="AH35" s="718"/>
      <c r="AI35" s="718"/>
      <c r="AJ35" s="718"/>
      <c r="AK35" s="617"/>
      <c r="AL35" s="617"/>
      <c r="AM35" s="617"/>
      <c r="AN35" s="617"/>
      <c r="AO35" s="617"/>
      <c r="AP35" s="617"/>
      <c r="AQ35" s="617"/>
      <c r="AR35" s="617"/>
      <c r="AS35" s="617"/>
      <c r="AT35" s="617"/>
      <c r="AU35" s="617"/>
      <c r="AV35" s="617"/>
    </row>
    <row r="36" spans="1:48" ht="27.75" customHeight="1">
      <c r="A36" s="271"/>
      <c r="B36" s="608"/>
      <c r="C36" s="609"/>
      <c r="D36" s="609"/>
      <c r="E36" s="609"/>
      <c r="F36" s="609"/>
      <c r="G36" s="609"/>
      <c r="H36" s="609"/>
      <c r="I36" s="715"/>
      <c r="J36" s="715"/>
      <c r="K36" s="715"/>
      <c r="L36" s="715"/>
      <c r="M36" s="715"/>
      <c r="N36" s="715"/>
      <c r="O36" s="715"/>
      <c r="P36" s="715"/>
      <c r="Q36" s="715"/>
      <c r="R36" s="715"/>
      <c r="S36" s="715"/>
      <c r="T36" s="715"/>
      <c r="U36" s="715"/>
      <c r="V36" s="717"/>
      <c r="W36" s="717"/>
      <c r="X36" s="717"/>
      <c r="Y36" s="717"/>
      <c r="Z36" s="717"/>
      <c r="AA36" s="717"/>
      <c r="AB36" s="717"/>
      <c r="AC36" s="717"/>
      <c r="AD36" s="715"/>
      <c r="AE36" s="715"/>
      <c r="AF36" s="715"/>
      <c r="AG36" s="715"/>
      <c r="AH36" s="715"/>
      <c r="AI36" s="715"/>
      <c r="AJ36" s="715"/>
      <c r="AK36" s="617"/>
      <c r="AL36" s="617"/>
      <c r="AM36" s="617"/>
      <c r="AN36" s="617"/>
      <c r="AO36" s="617"/>
      <c r="AP36" s="617"/>
      <c r="AQ36" s="617"/>
      <c r="AR36" s="617"/>
      <c r="AS36" s="617"/>
      <c r="AT36" s="617"/>
      <c r="AU36" s="617"/>
      <c r="AV36" s="617"/>
    </row>
    <row r="37" spans="1:48" ht="19.5" customHeight="1">
      <c r="A37" s="271"/>
      <c r="B37" s="608"/>
      <c r="C37" s="609"/>
      <c r="D37" s="609"/>
      <c r="E37" s="609"/>
      <c r="F37" s="609"/>
      <c r="G37" s="609"/>
      <c r="H37" s="609"/>
      <c r="I37" s="715"/>
      <c r="J37" s="715"/>
      <c r="K37" s="715"/>
      <c r="L37" s="715"/>
      <c r="M37" s="715"/>
      <c r="N37" s="715"/>
      <c r="O37" s="715"/>
      <c r="P37" s="715"/>
      <c r="Q37" s="715"/>
      <c r="R37" s="715"/>
      <c r="S37" s="715"/>
      <c r="T37" s="715"/>
      <c r="U37" s="715"/>
      <c r="V37" s="717"/>
      <c r="W37" s="717"/>
      <c r="X37" s="717"/>
      <c r="Y37" s="717"/>
      <c r="Z37" s="717"/>
      <c r="AA37" s="717"/>
      <c r="AB37" s="717"/>
      <c r="AC37" s="717"/>
      <c r="AD37" s="715"/>
      <c r="AE37" s="715"/>
      <c r="AF37" s="715"/>
      <c r="AG37" s="715"/>
      <c r="AH37" s="715"/>
      <c r="AI37" s="715"/>
      <c r="AJ37" s="715"/>
      <c r="AK37" s="617"/>
      <c r="AL37" s="617"/>
      <c r="AM37" s="617"/>
      <c r="AN37" s="617"/>
      <c r="AO37" s="617"/>
      <c r="AP37" s="617"/>
      <c r="AQ37" s="617"/>
      <c r="AR37" s="617"/>
      <c r="AS37" s="617"/>
      <c r="AT37" s="617"/>
      <c r="AU37" s="617"/>
      <c r="AV37" s="617"/>
    </row>
    <row r="38" spans="1:48" ht="19.5" customHeight="1">
      <c r="A38" s="271"/>
      <c r="B38" s="608"/>
      <c r="C38" s="609"/>
      <c r="D38" s="609"/>
      <c r="E38" s="609"/>
      <c r="F38" s="609"/>
      <c r="G38" s="609"/>
      <c r="H38" s="609"/>
      <c r="I38" s="715"/>
      <c r="J38" s="715"/>
      <c r="K38" s="715"/>
      <c r="L38" s="715"/>
      <c r="M38" s="715"/>
      <c r="N38" s="715"/>
      <c r="O38" s="715"/>
      <c r="P38" s="715"/>
      <c r="Q38" s="715"/>
      <c r="R38" s="715"/>
      <c r="S38" s="715"/>
      <c r="T38" s="715"/>
      <c r="U38" s="715"/>
      <c r="V38" s="717"/>
      <c r="W38" s="717"/>
      <c r="X38" s="717"/>
      <c r="Y38" s="717"/>
      <c r="Z38" s="717"/>
      <c r="AA38" s="717"/>
      <c r="AB38" s="717"/>
      <c r="AC38" s="717"/>
      <c r="AD38" s="715"/>
      <c r="AE38" s="715"/>
      <c r="AF38" s="715"/>
      <c r="AG38" s="715"/>
      <c r="AH38" s="715"/>
      <c r="AI38" s="617"/>
      <c r="AJ38" s="617"/>
      <c r="AK38" s="617"/>
      <c r="AL38" s="617"/>
      <c r="AM38" s="617"/>
      <c r="AN38" s="617"/>
      <c r="AO38" s="617"/>
      <c r="AP38" s="617"/>
      <c r="AQ38" s="617"/>
      <c r="AR38" s="617"/>
      <c r="AS38" s="617"/>
      <c r="AT38" s="617"/>
      <c r="AU38" s="617"/>
      <c r="AV38" s="617"/>
    </row>
    <row r="39" spans="1:48" ht="19.5" customHeight="1">
      <c r="A39" s="271"/>
      <c r="B39" s="608"/>
      <c r="C39" s="609"/>
      <c r="D39" s="609"/>
      <c r="E39" s="609"/>
      <c r="F39" s="609"/>
      <c r="G39" s="609"/>
      <c r="H39" s="609"/>
      <c r="I39" s="715"/>
      <c r="J39" s="715"/>
      <c r="K39" s="715"/>
      <c r="L39" s="715"/>
      <c r="M39" s="715"/>
      <c r="N39" s="715"/>
      <c r="O39" s="715"/>
      <c r="P39" s="715"/>
      <c r="Q39" s="715"/>
      <c r="R39" s="715"/>
      <c r="S39" s="715"/>
      <c r="T39" s="715"/>
      <c r="U39" s="715"/>
      <c r="V39" s="717"/>
      <c r="W39" s="717"/>
      <c r="X39" s="717"/>
      <c r="Y39" s="717"/>
      <c r="Z39" s="717"/>
      <c r="AA39" s="717"/>
      <c r="AB39" s="717"/>
      <c r="AC39" s="717"/>
      <c r="AD39" s="715"/>
      <c r="AE39" s="715"/>
      <c r="AF39" s="715"/>
      <c r="AG39" s="715"/>
      <c r="AH39" s="715"/>
      <c r="AI39" s="617"/>
      <c r="AJ39" s="617"/>
      <c r="AK39" s="617"/>
      <c r="AL39" s="617"/>
      <c r="AM39" s="617"/>
      <c r="AN39" s="617"/>
      <c r="AO39" s="617"/>
      <c r="AP39" s="617"/>
      <c r="AQ39" s="617"/>
      <c r="AR39" s="617"/>
      <c r="AS39" s="617"/>
      <c r="AT39" s="617"/>
      <c r="AU39" s="617"/>
      <c r="AV39" s="617"/>
    </row>
    <row r="40" spans="1:48" ht="19.5" customHeight="1" thickBot="1">
      <c r="A40" s="271"/>
      <c r="B40" s="608"/>
      <c r="C40" s="609"/>
      <c r="D40" s="609"/>
      <c r="E40" s="609"/>
      <c r="F40" s="609"/>
      <c r="G40" s="609"/>
      <c r="H40" s="609"/>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617"/>
      <c r="AJ40" s="617"/>
      <c r="AK40" s="617"/>
      <c r="AL40" s="617"/>
      <c r="AM40" s="617"/>
      <c r="AN40" s="617"/>
      <c r="AO40" s="617"/>
      <c r="AP40" s="617"/>
      <c r="AQ40" s="617"/>
      <c r="AR40" s="617"/>
      <c r="AS40" s="617"/>
      <c r="AT40" s="617"/>
      <c r="AU40" s="617"/>
      <c r="AV40" s="617"/>
    </row>
    <row r="41" spans="1:48" ht="19.5" customHeight="1" outlineLevel="1">
      <c r="A41" s="271"/>
      <c r="B41" s="715"/>
      <c r="C41" s="716"/>
      <c r="D41" s="716"/>
      <c r="E41" s="716"/>
      <c r="F41" s="716"/>
      <c r="G41" s="716"/>
      <c r="H41" s="716"/>
      <c r="I41" s="725" t="s">
        <v>295</v>
      </c>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7"/>
      <c r="AH41" s="715"/>
      <c r="AI41" s="99"/>
      <c r="AJ41" s="617"/>
      <c r="AK41" s="617"/>
      <c r="AL41" s="617"/>
      <c r="AM41" s="617"/>
      <c r="AN41" s="617"/>
      <c r="AO41" s="617"/>
      <c r="AP41" s="617"/>
      <c r="AQ41" s="617"/>
      <c r="AR41" s="617"/>
      <c r="AS41" s="617"/>
      <c r="AT41" s="617"/>
      <c r="AU41" s="617"/>
      <c r="AV41" s="617"/>
    </row>
    <row r="42" spans="1:48" ht="19.5" customHeight="1" outlineLevel="1">
      <c r="A42" s="271"/>
      <c r="B42" s="715"/>
      <c r="C42" s="716"/>
      <c r="D42" s="716"/>
      <c r="E42" s="716"/>
      <c r="F42" s="716"/>
      <c r="G42" s="716"/>
      <c r="H42" s="716"/>
      <c r="I42" s="728"/>
      <c r="J42" s="729"/>
      <c r="K42" s="729"/>
      <c r="L42" s="729"/>
      <c r="M42" s="729"/>
      <c r="N42" s="729"/>
      <c r="O42" s="729"/>
      <c r="P42" s="729"/>
      <c r="Q42" s="729"/>
      <c r="R42" s="729"/>
      <c r="S42" s="729"/>
      <c r="T42" s="729"/>
      <c r="U42" s="729"/>
      <c r="V42" s="730" t="str">
        <f t="shared" ref="V42:AG42" si="11">V12</f>
        <v>Jan-23</v>
      </c>
      <c r="W42" s="730" t="str">
        <f t="shared" si="11"/>
        <v>Feb-23</v>
      </c>
      <c r="X42" s="730" t="str">
        <f t="shared" si="11"/>
        <v>Mar-23</v>
      </c>
      <c r="Y42" s="730" t="str">
        <f t="shared" si="11"/>
        <v>Apr-23</v>
      </c>
      <c r="Z42" s="730" t="str">
        <f t="shared" si="11"/>
        <v>May-23</v>
      </c>
      <c r="AA42" s="730" t="str">
        <f t="shared" si="11"/>
        <v>Jun-23</v>
      </c>
      <c r="AB42" s="730" t="str">
        <f t="shared" si="11"/>
        <v>Jul-23</v>
      </c>
      <c r="AC42" s="730" t="str">
        <f t="shared" si="11"/>
        <v>Aug-23</v>
      </c>
      <c r="AD42" s="730" t="str">
        <f t="shared" si="11"/>
        <v>Sep-23</v>
      </c>
      <c r="AE42" s="730" t="str">
        <f t="shared" si="11"/>
        <v>Oct-23</v>
      </c>
      <c r="AF42" s="730" t="str">
        <f t="shared" si="11"/>
        <v>Nov-23</v>
      </c>
      <c r="AG42" s="731" t="str">
        <f t="shared" si="11"/>
        <v>Dec-23</v>
      </c>
      <c r="AH42" s="715"/>
      <c r="AI42" s="99"/>
      <c r="AJ42" s="617"/>
      <c r="AK42" s="617"/>
      <c r="AL42" s="617"/>
      <c r="AM42" s="617"/>
      <c r="AN42" s="617"/>
      <c r="AO42" s="617"/>
      <c r="AP42" s="617"/>
      <c r="AQ42" s="617"/>
      <c r="AR42" s="617"/>
      <c r="AS42" s="617"/>
      <c r="AT42" s="617"/>
      <c r="AU42" s="617"/>
      <c r="AV42" s="617"/>
    </row>
    <row r="43" spans="1:48" ht="19.5" customHeight="1" outlineLevel="1">
      <c r="A43" s="271"/>
      <c r="B43" s="715"/>
      <c r="C43" s="716"/>
      <c r="D43" s="716"/>
      <c r="E43" s="716"/>
      <c r="F43" s="716"/>
      <c r="G43" s="716"/>
      <c r="H43" s="716"/>
      <c r="I43" s="732" t="s">
        <v>254</v>
      </c>
      <c r="J43" s="729"/>
      <c r="K43" s="729"/>
      <c r="L43" s="729"/>
      <c r="M43" s="729"/>
      <c r="N43" s="729"/>
      <c r="O43" s="729"/>
      <c r="P43" s="729"/>
      <c r="Q43" s="729"/>
      <c r="R43" s="729"/>
      <c r="S43" s="729"/>
      <c r="T43" s="729"/>
      <c r="U43" s="729"/>
      <c r="V43" s="733">
        <f t="shared" ref="V43:AG43" si="12">V16+V17+V15</f>
        <v>145415.49154600003</v>
      </c>
      <c r="W43" s="733">
        <f t="shared" si="12"/>
        <v>151728.03308600001</v>
      </c>
      <c r="X43" s="733">
        <f t="shared" si="12"/>
        <v>158571.22268600002</v>
      </c>
      <c r="Y43" s="733">
        <f t="shared" si="12"/>
        <v>169664.32737400001</v>
      </c>
      <c r="Z43" s="733">
        <f t="shared" si="12"/>
        <v>169650.84807800001</v>
      </c>
      <c r="AA43" s="733">
        <f t="shared" si="12"/>
        <v>169633.587726</v>
      </c>
      <c r="AB43" s="733">
        <f t="shared" si="12"/>
        <v>167346.42492600001</v>
      </c>
      <c r="AC43" s="733">
        <f t="shared" si="12"/>
        <v>164451.864566</v>
      </c>
      <c r="AD43" s="733">
        <f t="shared" si="12"/>
        <v>163579.43589200001</v>
      </c>
      <c r="AE43" s="733">
        <f t="shared" si="12"/>
        <v>163579.02218</v>
      </c>
      <c r="AF43" s="733">
        <f t="shared" si="12"/>
        <v>163579.02218</v>
      </c>
      <c r="AG43" s="734">
        <f t="shared" si="12"/>
        <v>163182.64958</v>
      </c>
      <c r="AH43" s="715"/>
      <c r="AI43" s="99"/>
      <c r="AJ43" s="617"/>
      <c r="AK43" s="617"/>
      <c r="AL43" s="617"/>
      <c r="AM43" s="617"/>
      <c r="AN43" s="617"/>
      <c r="AO43" s="617"/>
      <c r="AP43" s="617"/>
      <c r="AQ43" s="617"/>
      <c r="AR43" s="617"/>
      <c r="AS43" s="617"/>
      <c r="AT43" s="617"/>
      <c r="AU43" s="617"/>
      <c r="AV43" s="617"/>
    </row>
    <row r="44" spans="1:48" ht="19.5" customHeight="1" outlineLevel="1" thickBot="1">
      <c r="A44" s="271"/>
      <c r="B44" s="715"/>
      <c r="C44" s="716"/>
      <c r="D44" s="716"/>
      <c r="E44" s="716"/>
      <c r="F44" s="716"/>
      <c r="G44" s="716"/>
      <c r="H44" s="716"/>
      <c r="I44" s="735" t="s">
        <v>257</v>
      </c>
      <c r="J44" s="736"/>
      <c r="K44" s="736"/>
      <c r="L44" s="736"/>
      <c r="M44" s="736"/>
      <c r="N44" s="736"/>
      <c r="O44" s="736"/>
      <c r="P44" s="736"/>
      <c r="Q44" s="736"/>
      <c r="R44" s="736"/>
      <c r="S44" s="736"/>
      <c r="T44" s="736"/>
      <c r="U44" s="736"/>
      <c r="V44" s="737">
        <f t="shared" ref="V44:AG44" si="13">V18+V19+V20+V21</f>
        <v>91200</v>
      </c>
      <c r="W44" s="737">
        <f t="shared" si="13"/>
        <v>59100</v>
      </c>
      <c r="X44" s="737">
        <f t="shared" si="13"/>
        <v>105200</v>
      </c>
      <c r="Y44" s="737">
        <f t="shared" si="13"/>
        <v>122200</v>
      </c>
      <c r="Z44" s="737">
        <f t="shared" si="13"/>
        <v>227200</v>
      </c>
      <c r="AA44" s="737">
        <f t="shared" si="13"/>
        <v>134200</v>
      </c>
      <c r="AB44" s="737">
        <f t="shared" si="13"/>
        <v>155950</v>
      </c>
      <c r="AC44" s="737">
        <f t="shared" si="13"/>
        <v>134950</v>
      </c>
      <c r="AD44" s="737">
        <f t="shared" si="13"/>
        <v>134950</v>
      </c>
      <c r="AE44" s="737">
        <f t="shared" si="13"/>
        <v>168950</v>
      </c>
      <c r="AF44" s="737">
        <f t="shared" si="13"/>
        <v>143950</v>
      </c>
      <c r="AG44" s="738">
        <f t="shared" si="13"/>
        <v>140950</v>
      </c>
      <c r="AH44" s="715"/>
      <c r="AI44" s="99"/>
      <c r="AJ44" s="617"/>
      <c r="AK44" s="617"/>
      <c r="AL44" s="617"/>
      <c r="AM44" s="617"/>
      <c r="AN44" s="617"/>
      <c r="AO44" s="617"/>
      <c r="AP44" s="617"/>
      <c r="AQ44" s="617"/>
      <c r="AR44" s="617"/>
      <c r="AS44" s="617"/>
      <c r="AT44" s="617"/>
      <c r="AU44" s="617"/>
      <c r="AV44" s="617"/>
    </row>
    <row r="45" spans="1:48" ht="19.5" customHeight="1">
      <c r="A45" s="271"/>
      <c r="B45" s="608"/>
      <c r="C45" s="609"/>
      <c r="D45" s="609"/>
      <c r="E45" s="609"/>
      <c r="F45" s="609"/>
      <c r="G45" s="609"/>
      <c r="H45" s="609"/>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617"/>
      <c r="AJ45" s="617"/>
      <c r="AK45" s="617"/>
      <c r="AL45" s="617"/>
      <c r="AM45" s="617"/>
      <c r="AN45" s="617"/>
      <c r="AO45" s="617"/>
      <c r="AP45" s="617"/>
      <c r="AQ45" s="617"/>
      <c r="AR45" s="617"/>
      <c r="AS45" s="617"/>
      <c r="AT45" s="617"/>
      <c r="AU45" s="617"/>
      <c r="AV45" s="617"/>
    </row>
    <row r="46" spans="1:48" ht="19.5" customHeight="1">
      <c r="A46" s="271"/>
      <c r="B46" s="608"/>
      <c r="C46" s="609"/>
      <c r="D46" s="609"/>
      <c r="E46" s="609"/>
      <c r="F46" s="609"/>
      <c r="G46" s="609"/>
      <c r="H46" s="609"/>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617"/>
      <c r="AJ46" s="617"/>
      <c r="AK46" s="617"/>
      <c r="AL46" s="617"/>
      <c r="AM46" s="617"/>
      <c r="AN46" s="617"/>
      <c r="AO46" s="617"/>
      <c r="AP46" s="617"/>
      <c r="AQ46" s="617"/>
      <c r="AR46" s="617"/>
      <c r="AS46" s="617"/>
      <c r="AT46" s="617"/>
      <c r="AU46" s="617"/>
      <c r="AV46" s="617"/>
    </row>
    <row r="47" spans="1:48" ht="19.5" customHeight="1">
      <c r="A47" s="271"/>
      <c r="B47" s="608"/>
      <c r="C47" s="609"/>
      <c r="D47" s="609"/>
      <c r="E47" s="609"/>
      <c r="F47" s="609"/>
      <c r="G47" s="609"/>
      <c r="H47" s="609"/>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617"/>
      <c r="AJ47" s="617"/>
      <c r="AK47" s="617"/>
      <c r="AL47" s="617"/>
      <c r="AM47" s="617"/>
      <c r="AN47" s="617"/>
      <c r="AO47" s="617"/>
      <c r="AP47" s="617"/>
      <c r="AQ47" s="617"/>
      <c r="AR47" s="617"/>
      <c r="AS47" s="617"/>
      <c r="AT47" s="617"/>
      <c r="AU47" s="617"/>
      <c r="AV47" s="617"/>
    </row>
    <row r="48" spans="1:48" ht="19.5" customHeight="1">
      <c r="A48" s="271"/>
      <c r="B48" s="608"/>
      <c r="C48" s="609"/>
      <c r="D48" s="609"/>
      <c r="E48" s="609"/>
      <c r="F48" s="609"/>
      <c r="G48" s="609"/>
      <c r="H48" s="609"/>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617"/>
      <c r="AJ48" s="617"/>
      <c r="AK48" s="617"/>
      <c r="AL48" s="617"/>
      <c r="AM48" s="617"/>
      <c r="AN48" s="617"/>
      <c r="AO48" s="617"/>
      <c r="AP48" s="617"/>
      <c r="AQ48" s="617"/>
      <c r="AR48" s="617"/>
      <c r="AS48" s="617"/>
      <c r="AT48" s="617"/>
      <c r="AU48" s="617"/>
      <c r="AV48" s="617"/>
    </row>
    <row r="49" spans="1:48" ht="19.5" customHeight="1">
      <c r="A49" s="271"/>
      <c r="B49" s="608"/>
      <c r="C49" s="609"/>
      <c r="D49" s="609"/>
      <c r="E49" s="609"/>
      <c r="F49" s="609"/>
      <c r="G49" s="609"/>
      <c r="H49" s="609"/>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617"/>
      <c r="AJ49" s="617"/>
      <c r="AK49" s="617"/>
      <c r="AL49" s="617"/>
      <c r="AM49" s="617"/>
      <c r="AN49" s="617"/>
      <c r="AO49" s="617"/>
      <c r="AP49" s="617"/>
      <c r="AQ49" s="617"/>
      <c r="AR49" s="617"/>
      <c r="AS49" s="617"/>
      <c r="AT49" s="617"/>
      <c r="AU49" s="617"/>
      <c r="AV49" s="617"/>
    </row>
    <row r="50" spans="1:48" ht="19.5" customHeight="1">
      <c r="A50" s="271"/>
      <c r="B50" s="608"/>
      <c r="C50" s="609"/>
      <c r="D50" s="609"/>
      <c r="E50" s="609"/>
      <c r="F50" s="609"/>
      <c r="G50" s="609"/>
      <c r="H50" s="609"/>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617"/>
      <c r="AJ50" s="617"/>
      <c r="AK50" s="617"/>
      <c r="AL50" s="617"/>
      <c r="AM50" s="617"/>
      <c r="AN50" s="617"/>
      <c r="AO50" s="617"/>
      <c r="AP50" s="617"/>
      <c r="AQ50" s="617"/>
      <c r="AR50" s="617"/>
      <c r="AS50" s="617"/>
      <c r="AT50" s="617"/>
      <c r="AU50" s="617"/>
      <c r="AV50" s="617"/>
    </row>
    <row r="51" spans="1:48" ht="19.5" customHeight="1">
      <c r="A51" s="271"/>
      <c r="B51" s="608"/>
      <c r="C51" s="609"/>
      <c r="D51" s="609"/>
      <c r="E51" s="609"/>
      <c r="F51" s="609"/>
      <c r="G51" s="609"/>
      <c r="H51" s="609"/>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617"/>
      <c r="AJ51" s="617"/>
      <c r="AK51" s="617"/>
      <c r="AL51" s="617"/>
      <c r="AM51" s="617"/>
      <c r="AN51" s="617"/>
      <c r="AO51" s="617"/>
      <c r="AP51" s="617"/>
      <c r="AQ51" s="617"/>
      <c r="AR51" s="617"/>
      <c r="AS51" s="617"/>
      <c r="AT51" s="617"/>
      <c r="AU51" s="617"/>
      <c r="AV51" s="617"/>
    </row>
    <row r="52" spans="1:48" ht="19.5" customHeight="1">
      <c r="A52" s="271"/>
      <c r="B52" s="608"/>
      <c r="C52" s="609"/>
      <c r="D52" s="609"/>
      <c r="E52" s="609"/>
      <c r="F52" s="609"/>
      <c r="G52" s="609"/>
      <c r="H52" s="609"/>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617"/>
      <c r="AJ52" s="617"/>
      <c r="AK52" s="617"/>
      <c r="AL52" s="617"/>
      <c r="AM52" s="617"/>
      <c r="AN52" s="617"/>
      <c r="AO52" s="617"/>
      <c r="AP52" s="617"/>
      <c r="AQ52" s="617"/>
      <c r="AR52" s="617"/>
      <c r="AS52" s="617"/>
      <c r="AT52" s="617"/>
      <c r="AU52" s="617"/>
      <c r="AV52" s="617"/>
    </row>
    <row r="53" spans="1:48" ht="19.5" customHeight="1">
      <c r="A53" s="271"/>
      <c r="B53" s="608"/>
      <c r="C53" s="609"/>
      <c r="D53" s="609"/>
      <c r="E53" s="609"/>
      <c r="F53" s="609"/>
      <c r="G53" s="609"/>
      <c r="H53" s="609"/>
      <c r="I53" s="271"/>
      <c r="J53" s="271"/>
      <c r="K53" s="271"/>
      <c r="L53" s="271"/>
      <c r="M53" s="271"/>
      <c r="N53" s="271"/>
      <c r="O53" s="271"/>
      <c r="P53" s="271"/>
      <c r="Q53" s="271"/>
      <c r="R53" s="271"/>
      <c r="S53" s="271"/>
      <c r="T53" s="271"/>
      <c r="U53" s="271"/>
      <c r="V53" s="271"/>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row>
    <row r="54" spans="1:48" ht="19.5" customHeight="1">
      <c r="A54" s="271"/>
      <c r="B54" s="608"/>
      <c r="C54" s="609"/>
      <c r="D54" s="609"/>
      <c r="E54" s="609"/>
      <c r="F54" s="609"/>
      <c r="G54" s="609"/>
      <c r="H54" s="609"/>
      <c r="I54" s="271"/>
      <c r="J54" s="271"/>
      <c r="K54" s="271"/>
      <c r="L54" s="271"/>
      <c r="M54" s="271"/>
      <c r="N54" s="271"/>
      <c r="O54" s="271"/>
      <c r="P54" s="271"/>
      <c r="Q54" s="271"/>
      <c r="R54" s="271"/>
      <c r="S54" s="271"/>
      <c r="T54" s="271"/>
      <c r="U54" s="271"/>
      <c r="V54" s="271"/>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row>
    <row r="55" spans="1:48" ht="19.5" customHeight="1">
      <c r="A55" s="271"/>
      <c r="B55" s="608"/>
      <c r="C55" s="609"/>
      <c r="D55" s="609"/>
      <c r="E55" s="609"/>
      <c r="F55" s="609"/>
      <c r="G55" s="609"/>
      <c r="H55" s="609"/>
      <c r="I55" s="271"/>
      <c r="J55" s="271"/>
      <c r="K55" s="271"/>
      <c r="L55" s="271"/>
      <c r="M55" s="271"/>
      <c r="N55" s="271"/>
      <c r="O55" s="271"/>
      <c r="P55" s="271"/>
      <c r="Q55" s="271"/>
      <c r="R55" s="271"/>
      <c r="S55" s="271"/>
      <c r="T55" s="271"/>
      <c r="U55" s="271"/>
      <c r="V55" s="271"/>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row>
    <row r="56" spans="1:48" ht="15.75" customHeight="1">
      <c r="A56" s="271"/>
      <c r="B56" s="608"/>
      <c r="C56" s="609"/>
      <c r="D56" s="609"/>
      <c r="E56" s="609"/>
      <c r="F56" s="609"/>
      <c r="G56" s="609"/>
      <c r="H56" s="609"/>
      <c r="I56" s="271"/>
      <c r="J56" s="271"/>
      <c r="K56" s="271"/>
      <c r="L56" s="271"/>
      <c r="M56" s="271"/>
      <c r="N56" s="271"/>
      <c r="O56" s="271"/>
      <c r="P56" s="271"/>
      <c r="Q56" s="271"/>
      <c r="R56" s="271"/>
      <c r="S56" s="271"/>
      <c r="T56" s="271"/>
      <c r="U56" s="271"/>
      <c r="V56" s="271"/>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row>
    <row r="57" spans="1:48" ht="15.75" customHeight="1">
      <c r="A57" s="271"/>
      <c r="B57" s="608"/>
      <c r="C57" s="609"/>
      <c r="D57" s="609"/>
      <c r="E57" s="609"/>
      <c r="F57" s="609"/>
      <c r="G57" s="609"/>
      <c r="H57" s="609"/>
      <c r="I57" s="271"/>
      <c r="J57" s="271"/>
      <c r="K57" s="271"/>
      <c r="L57" s="271"/>
      <c r="M57" s="271"/>
      <c r="N57" s="271"/>
      <c r="O57" s="271"/>
      <c r="P57" s="271"/>
      <c r="Q57" s="271"/>
      <c r="R57" s="271"/>
      <c r="S57" s="271"/>
      <c r="T57" s="271"/>
      <c r="U57" s="271"/>
      <c r="V57" s="271"/>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row>
    <row r="58" spans="1:48" ht="15.75" customHeight="1">
      <c r="A58" s="271"/>
      <c r="B58" s="608"/>
      <c r="C58" s="609"/>
      <c r="D58" s="609"/>
      <c r="E58" s="609"/>
      <c r="F58" s="609"/>
      <c r="G58" s="609"/>
      <c r="H58" s="609"/>
      <c r="I58" s="271"/>
      <c r="J58" s="271"/>
      <c r="K58" s="271"/>
      <c r="L58" s="271"/>
      <c r="M58" s="271"/>
      <c r="N58" s="271"/>
      <c r="O58" s="271"/>
      <c r="P58" s="271"/>
      <c r="Q58" s="271"/>
      <c r="R58" s="271"/>
      <c r="S58" s="271"/>
      <c r="T58" s="271"/>
      <c r="U58" s="271"/>
      <c r="V58" s="271"/>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row>
    <row r="59" spans="1:48" ht="15.75" customHeight="1">
      <c r="A59" s="271"/>
      <c r="B59" s="608"/>
      <c r="C59" s="609"/>
      <c r="D59" s="609"/>
      <c r="E59" s="609"/>
      <c r="F59" s="609"/>
      <c r="G59" s="609"/>
      <c r="H59" s="609"/>
      <c r="I59" s="271"/>
      <c r="J59" s="271"/>
      <c r="K59" s="271"/>
      <c r="L59" s="271"/>
      <c r="M59" s="271"/>
      <c r="N59" s="271"/>
      <c r="O59" s="271"/>
      <c r="P59" s="271"/>
      <c r="Q59" s="271"/>
      <c r="R59" s="271"/>
      <c r="S59" s="271"/>
      <c r="T59" s="271"/>
      <c r="U59" s="271"/>
      <c r="V59" s="271"/>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row>
    <row r="60" spans="1:48" ht="15.75" customHeight="1">
      <c r="A60" s="271"/>
      <c r="B60" s="608"/>
      <c r="C60" s="609"/>
      <c r="D60" s="609"/>
      <c r="E60" s="609"/>
      <c r="F60" s="609"/>
      <c r="G60" s="609"/>
      <c r="H60" s="609"/>
      <c r="I60" s="271"/>
      <c r="J60" s="271"/>
      <c r="K60" s="271"/>
      <c r="L60" s="271"/>
      <c r="M60" s="271"/>
      <c r="N60" s="271"/>
      <c r="O60" s="271"/>
      <c r="P60" s="271"/>
      <c r="Q60" s="271"/>
      <c r="R60" s="271"/>
      <c r="S60" s="271"/>
      <c r="T60" s="271"/>
      <c r="U60" s="271"/>
      <c r="V60" s="271"/>
      <c r="W60" s="617"/>
      <c r="X60" s="617"/>
      <c r="Y60" s="617"/>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row>
    <row r="61" spans="1:48" ht="15.75" customHeight="1">
      <c r="A61" s="271"/>
      <c r="B61" s="608"/>
      <c r="C61" s="609"/>
      <c r="D61" s="609"/>
      <c r="E61" s="609"/>
      <c r="F61" s="609"/>
      <c r="G61" s="609"/>
      <c r="H61" s="609"/>
      <c r="I61" s="271"/>
      <c r="J61" s="271"/>
      <c r="K61" s="271"/>
      <c r="L61" s="271"/>
      <c r="M61" s="271"/>
      <c r="N61" s="271"/>
      <c r="O61" s="271"/>
      <c r="P61" s="271"/>
      <c r="Q61" s="271"/>
      <c r="R61" s="271"/>
      <c r="S61" s="271"/>
      <c r="T61" s="271"/>
      <c r="U61" s="271"/>
      <c r="V61" s="271"/>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row>
    <row r="62" spans="1:48" ht="15.75" customHeight="1">
      <c r="A62" s="271"/>
      <c r="B62" s="608"/>
      <c r="C62" s="609"/>
      <c r="D62" s="609"/>
      <c r="E62" s="609"/>
      <c r="F62" s="609"/>
      <c r="G62" s="609"/>
      <c r="H62" s="609"/>
      <c r="I62" s="271"/>
      <c r="J62" s="271"/>
      <c r="K62" s="271"/>
      <c r="L62" s="271"/>
      <c r="M62" s="271"/>
      <c r="N62" s="271"/>
      <c r="O62" s="271"/>
      <c r="P62" s="271"/>
      <c r="Q62" s="271"/>
      <c r="R62" s="271"/>
      <c r="S62" s="271"/>
      <c r="T62" s="271"/>
      <c r="U62" s="271"/>
      <c r="V62" s="271"/>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row>
    <row r="63" spans="1:48" ht="15.75" customHeight="1">
      <c r="A63" s="271"/>
      <c r="B63" s="608"/>
      <c r="C63" s="609"/>
      <c r="D63" s="609"/>
      <c r="E63" s="609"/>
      <c r="F63" s="609"/>
      <c r="G63" s="609"/>
      <c r="H63" s="609"/>
      <c r="I63" s="271"/>
      <c r="J63" s="271"/>
      <c r="K63" s="271"/>
      <c r="L63" s="271"/>
      <c r="M63" s="271"/>
      <c r="N63" s="271"/>
      <c r="O63" s="271"/>
      <c r="P63" s="271"/>
      <c r="Q63" s="271"/>
      <c r="R63" s="271"/>
      <c r="S63" s="271"/>
      <c r="T63" s="271"/>
      <c r="U63" s="271"/>
      <c r="V63" s="271"/>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row>
    <row r="64" spans="1:48" ht="15.75" customHeight="1">
      <c r="A64" s="271"/>
      <c r="B64" s="608"/>
      <c r="C64" s="609"/>
      <c r="D64" s="609"/>
      <c r="E64" s="609"/>
      <c r="F64" s="609"/>
      <c r="G64" s="609"/>
      <c r="H64" s="609"/>
      <c r="I64" s="271"/>
      <c r="J64" s="271"/>
      <c r="K64" s="271"/>
      <c r="L64" s="271"/>
      <c r="M64" s="271"/>
      <c r="N64" s="271"/>
      <c r="O64" s="271"/>
      <c r="P64" s="271"/>
      <c r="Q64" s="271"/>
      <c r="R64" s="271"/>
      <c r="S64" s="271"/>
      <c r="T64" s="271"/>
      <c r="U64" s="271"/>
      <c r="V64" s="271"/>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row>
    <row r="65" spans="1:48" ht="15.75" customHeight="1">
      <c r="A65" s="271"/>
      <c r="B65" s="608"/>
      <c r="C65" s="609"/>
      <c r="D65" s="609"/>
      <c r="E65" s="609"/>
      <c r="F65" s="609"/>
      <c r="G65" s="609"/>
      <c r="H65" s="609"/>
      <c r="I65" s="271"/>
      <c r="J65" s="271"/>
      <c r="K65" s="271"/>
      <c r="L65" s="271"/>
      <c r="M65" s="271"/>
      <c r="N65" s="271"/>
      <c r="O65" s="271"/>
      <c r="P65" s="271"/>
      <c r="Q65" s="271"/>
      <c r="R65" s="271"/>
      <c r="S65" s="271"/>
      <c r="T65" s="271"/>
      <c r="U65" s="271"/>
      <c r="V65" s="271"/>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row>
    <row r="66" spans="1:48" ht="15.75" customHeight="1">
      <c r="A66" s="271"/>
      <c r="B66" s="608"/>
      <c r="C66" s="609"/>
      <c r="D66" s="609"/>
      <c r="E66" s="609"/>
      <c r="F66" s="609"/>
      <c r="G66" s="609"/>
      <c r="H66" s="609"/>
      <c r="I66" s="271"/>
      <c r="J66" s="271"/>
      <c r="K66" s="271"/>
      <c r="L66" s="271"/>
      <c r="M66" s="271"/>
      <c r="N66" s="271"/>
      <c r="O66" s="271"/>
      <c r="P66" s="271"/>
      <c r="Q66" s="271"/>
      <c r="R66" s="271"/>
      <c r="S66" s="271"/>
      <c r="T66" s="271"/>
      <c r="U66" s="271"/>
      <c r="V66" s="271"/>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row>
    <row r="67" spans="1:48" ht="15.75" customHeight="1">
      <c r="A67" s="271"/>
      <c r="B67" s="608"/>
      <c r="C67" s="609"/>
      <c r="D67" s="609"/>
      <c r="E67" s="609"/>
      <c r="F67" s="609"/>
      <c r="G67" s="609"/>
      <c r="H67" s="609"/>
      <c r="I67" s="271"/>
      <c r="J67" s="271"/>
      <c r="K67" s="271"/>
      <c r="L67" s="271"/>
      <c r="M67" s="271"/>
      <c r="N67" s="271"/>
      <c r="O67" s="271"/>
      <c r="P67" s="271"/>
      <c r="Q67" s="271"/>
      <c r="R67" s="271"/>
      <c r="S67" s="271"/>
      <c r="T67" s="271"/>
      <c r="U67" s="271"/>
      <c r="V67" s="271"/>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row>
    <row r="68" spans="1:48" ht="15.75" customHeight="1">
      <c r="A68" s="271"/>
      <c r="B68" s="608"/>
      <c r="C68" s="609"/>
      <c r="D68" s="609"/>
      <c r="E68" s="609"/>
      <c r="F68" s="609"/>
      <c r="G68" s="609"/>
      <c r="H68" s="609"/>
      <c r="I68" s="271"/>
      <c r="J68" s="271"/>
      <c r="K68" s="271"/>
      <c r="L68" s="271"/>
      <c r="M68" s="271"/>
      <c r="N68" s="271"/>
      <c r="O68" s="271"/>
      <c r="P68" s="271"/>
      <c r="Q68" s="271"/>
      <c r="R68" s="271"/>
      <c r="S68" s="271"/>
      <c r="T68" s="271"/>
      <c r="U68" s="271"/>
      <c r="V68" s="271"/>
      <c r="W68" s="617"/>
      <c r="X68" s="617"/>
      <c r="Y68" s="617"/>
      <c r="Z68" s="617"/>
      <c r="AA68" s="617"/>
      <c r="AB68" s="617"/>
      <c r="AC68" s="617"/>
      <c r="AD68" s="617"/>
      <c r="AE68" s="617"/>
      <c r="AF68" s="617"/>
      <c r="AG68" s="617"/>
      <c r="AH68" s="617"/>
      <c r="AI68" s="617"/>
      <c r="AJ68" s="617"/>
      <c r="AK68" s="617"/>
      <c r="AL68" s="617"/>
      <c r="AM68" s="617"/>
      <c r="AN68" s="617"/>
      <c r="AO68" s="617"/>
      <c r="AP68" s="617"/>
      <c r="AQ68" s="617"/>
      <c r="AR68" s="617"/>
      <c r="AS68" s="617"/>
      <c r="AT68" s="617"/>
      <c r="AU68" s="617"/>
      <c r="AV68" s="617"/>
    </row>
    <row r="69" spans="1:48" ht="15.75" customHeight="1">
      <c r="A69" s="271"/>
      <c r="B69" s="608"/>
      <c r="C69" s="609"/>
      <c r="D69" s="609"/>
      <c r="E69" s="609"/>
      <c r="F69" s="609"/>
      <c r="G69" s="609"/>
      <c r="H69" s="609"/>
      <c r="I69" s="271"/>
      <c r="J69" s="271"/>
      <c r="K69" s="271"/>
      <c r="L69" s="271"/>
      <c r="M69" s="271"/>
      <c r="N69" s="271"/>
      <c r="O69" s="271"/>
      <c r="P69" s="271"/>
      <c r="Q69" s="271"/>
      <c r="R69" s="271"/>
      <c r="S69" s="271"/>
      <c r="T69" s="271"/>
      <c r="U69" s="271"/>
      <c r="V69" s="271"/>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row>
    <row r="70" spans="1:48" ht="15.75" customHeight="1">
      <c r="A70" s="271"/>
      <c r="B70" s="608"/>
      <c r="C70" s="609"/>
      <c r="D70" s="609"/>
      <c r="E70" s="609"/>
      <c r="F70" s="609"/>
      <c r="G70" s="609"/>
      <c r="H70" s="609"/>
      <c r="I70" s="271"/>
      <c r="J70" s="271"/>
      <c r="K70" s="271"/>
      <c r="L70" s="271"/>
      <c r="M70" s="271"/>
      <c r="N70" s="271"/>
      <c r="O70" s="271"/>
      <c r="P70" s="271"/>
      <c r="Q70" s="271"/>
      <c r="R70" s="271"/>
      <c r="S70" s="271"/>
      <c r="T70" s="271"/>
      <c r="U70" s="271"/>
      <c r="V70" s="271"/>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row>
    <row r="71" spans="1:48" ht="15.75" customHeight="1">
      <c r="A71" s="271"/>
      <c r="B71" s="608"/>
      <c r="C71" s="609"/>
      <c r="D71" s="609"/>
      <c r="E71" s="609"/>
      <c r="F71" s="609"/>
      <c r="G71" s="609"/>
      <c r="H71" s="609"/>
      <c r="I71" s="271"/>
      <c r="J71" s="271"/>
      <c r="K71" s="271"/>
      <c r="L71" s="271"/>
      <c r="M71" s="271"/>
      <c r="N71" s="271"/>
      <c r="O71" s="271"/>
      <c r="P71" s="271"/>
      <c r="Q71" s="271"/>
      <c r="R71" s="271"/>
      <c r="S71" s="271"/>
      <c r="T71" s="271"/>
      <c r="U71" s="271"/>
      <c r="V71" s="271"/>
      <c r="W71" s="617"/>
      <c r="X71" s="617"/>
      <c r="Y71" s="617"/>
      <c r="Z71" s="617"/>
      <c r="AA71" s="617"/>
      <c r="AB71" s="617"/>
      <c r="AC71" s="617"/>
      <c r="AD71" s="617"/>
      <c r="AE71" s="617"/>
      <c r="AF71" s="617"/>
      <c r="AG71" s="617"/>
      <c r="AH71" s="617"/>
      <c r="AI71" s="617"/>
      <c r="AJ71" s="617"/>
      <c r="AK71" s="617"/>
      <c r="AL71" s="617"/>
      <c r="AM71" s="617"/>
      <c r="AN71" s="617"/>
      <c r="AO71" s="617"/>
      <c r="AP71" s="617"/>
      <c r="AQ71" s="617"/>
      <c r="AR71" s="617"/>
      <c r="AS71" s="617"/>
      <c r="AT71" s="617"/>
      <c r="AU71" s="617"/>
      <c r="AV71" s="617"/>
    </row>
    <row r="72" spans="1:48" ht="15.75" customHeight="1">
      <c r="A72" s="271"/>
      <c r="B72" s="608"/>
      <c r="C72" s="609"/>
      <c r="D72" s="609"/>
      <c r="E72" s="609"/>
      <c r="F72" s="609"/>
      <c r="G72" s="609"/>
      <c r="H72" s="609"/>
      <c r="I72" s="271"/>
      <c r="J72" s="271"/>
      <c r="K72" s="271"/>
      <c r="L72" s="271"/>
      <c r="M72" s="271"/>
      <c r="N72" s="271"/>
      <c r="O72" s="271"/>
      <c r="P72" s="271"/>
      <c r="Q72" s="271"/>
      <c r="R72" s="271"/>
      <c r="S72" s="271"/>
      <c r="T72" s="271"/>
      <c r="U72" s="271"/>
      <c r="V72" s="271"/>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row>
    <row r="73" spans="1:48" ht="15.75" customHeight="1">
      <c r="A73" s="271"/>
      <c r="B73" s="608"/>
      <c r="C73" s="609"/>
      <c r="D73" s="609"/>
      <c r="E73" s="609"/>
      <c r="F73" s="609"/>
      <c r="G73" s="609"/>
      <c r="H73" s="609"/>
      <c r="I73" s="271"/>
      <c r="J73" s="271"/>
      <c r="K73" s="271"/>
      <c r="L73" s="271"/>
      <c r="M73" s="271"/>
      <c r="N73" s="271"/>
      <c r="O73" s="271"/>
      <c r="P73" s="271"/>
      <c r="Q73" s="271"/>
      <c r="R73" s="271"/>
      <c r="S73" s="271"/>
      <c r="T73" s="271"/>
      <c r="U73" s="271"/>
      <c r="V73" s="271"/>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row>
    <row r="74" spans="1:48" ht="15.75" customHeight="1">
      <c r="A74" s="271"/>
      <c r="B74" s="608"/>
      <c r="C74" s="609"/>
      <c r="D74" s="609"/>
      <c r="E74" s="609"/>
      <c r="F74" s="609"/>
      <c r="G74" s="609"/>
      <c r="H74" s="609"/>
      <c r="I74" s="271"/>
      <c r="J74" s="271"/>
      <c r="K74" s="271"/>
      <c r="L74" s="271"/>
      <c r="M74" s="271"/>
      <c r="N74" s="271"/>
      <c r="O74" s="271"/>
      <c r="P74" s="271"/>
      <c r="Q74" s="271"/>
      <c r="R74" s="271"/>
      <c r="S74" s="271"/>
      <c r="T74" s="271"/>
      <c r="U74" s="271"/>
      <c r="V74" s="271"/>
      <c r="W74" s="617"/>
      <c r="X74" s="617"/>
      <c r="Y74" s="617"/>
      <c r="Z74" s="617"/>
      <c r="AA74" s="617"/>
      <c r="AB74" s="617"/>
      <c r="AC74" s="617"/>
      <c r="AD74" s="617"/>
      <c r="AE74" s="617"/>
      <c r="AF74" s="617"/>
      <c r="AG74" s="617"/>
      <c r="AH74" s="617"/>
      <c r="AI74" s="617"/>
      <c r="AJ74" s="617"/>
      <c r="AK74" s="617"/>
      <c r="AL74" s="617"/>
      <c r="AM74" s="617"/>
      <c r="AN74" s="617"/>
      <c r="AO74" s="617"/>
      <c r="AP74" s="617"/>
      <c r="AQ74" s="617"/>
      <c r="AR74" s="617"/>
      <c r="AS74" s="617"/>
      <c r="AT74" s="617"/>
      <c r="AU74" s="617"/>
      <c r="AV74" s="617"/>
    </row>
    <row r="75" spans="1:48" ht="15.75" customHeight="1">
      <c r="A75" s="271"/>
      <c r="B75" s="608"/>
      <c r="C75" s="609"/>
      <c r="D75" s="609"/>
      <c r="E75" s="609"/>
      <c r="F75" s="609"/>
      <c r="G75" s="609"/>
      <c r="H75" s="609"/>
      <c r="I75" s="271"/>
      <c r="J75" s="271"/>
      <c r="K75" s="271"/>
      <c r="L75" s="271"/>
      <c r="M75" s="271"/>
      <c r="N75" s="271"/>
      <c r="O75" s="271"/>
      <c r="P75" s="271"/>
      <c r="Q75" s="271"/>
      <c r="R75" s="271"/>
      <c r="S75" s="271"/>
      <c r="T75" s="271"/>
      <c r="U75" s="271"/>
      <c r="V75" s="271"/>
      <c r="W75" s="617"/>
      <c r="X75" s="617"/>
      <c r="Y75" s="617"/>
      <c r="Z75" s="617"/>
      <c r="AA75" s="617"/>
      <c r="AB75" s="617"/>
      <c r="AC75" s="617"/>
      <c r="AD75" s="617"/>
      <c r="AE75" s="617"/>
      <c r="AF75" s="617"/>
      <c r="AG75" s="617"/>
      <c r="AH75" s="617"/>
      <c r="AI75" s="617"/>
      <c r="AJ75" s="617"/>
      <c r="AK75" s="617"/>
      <c r="AL75" s="617"/>
      <c r="AM75" s="617"/>
      <c r="AN75" s="617"/>
      <c r="AO75" s="617"/>
      <c r="AP75" s="617"/>
      <c r="AQ75" s="617"/>
      <c r="AR75" s="617"/>
      <c r="AS75" s="617"/>
      <c r="AT75" s="617"/>
      <c r="AU75" s="617"/>
      <c r="AV75" s="617"/>
    </row>
    <row r="76" spans="1:48" ht="15.75" customHeight="1">
      <c r="A76" s="271"/>
      <c r="B76" s="608"/>
      <c r="C76" s="609"/>
      <c r="D76" s="609"/>
      <c r="E76" s="609"/>
      <c r="F76" s="609"/>
      <c r="G76" s="609"/>
      <c r="H76" s="609"/>
      <c r="I76" s="271"/>
      <c r="J76" s="271"/>
      <c r="K76" s="271"/>
      <c r="L76" s="271"/>
      <c r="M76" s="271"/>
      <c r="N76" s="271"/>
      <c r="O76" s="271"/>
      <c r="P76" s="271"/>
      <c r="Q76" s="271"/>
      <c r="R76" s="271"/>
      <c r="S76" s="271"/>
      <c r="T76" s="271"/>
      <c r="U76" s="271"/>
      <c r="V76" s="271"/>
      <c r="W76" s="617"/>
      <c r="X76" s="617"/>
      <c r="Y76" s="617"/>
      <c r="Z76" s="617"/>
      <c r="AA76" s="617"/>
      <c r="AB76" s="617"/>
      <c r="AC76" s="617"/>
      <c r="AD76" s="617"/>
      <c r="AE76" s="617"/>
      <c r="AF76" s="617"/>
      <c r="AG76" s="617"/>
      <c r="AH76" s="617"/>
      <c r="AI76" s="617"/>
      <c r="AJ76" s="617"/>
      <c r="AK76" s="617"/>
      <c r="AL76" s="617"/>
      <c r="AM76" s="617"/>
      <c r="AN76" s="617"/>
      <c r="AO76" s="617"/>
      <c r="AP76" s="617"/>
      <c r="AQ76" s="617"/>
      <c r="AR76" s="617"/>
      <c r="AS76" s="617"/>
      <c r="AT76" s="617"/>
      <c r="AU76" s="617"/>
      <c r="AV76" s="617"/>
    </row>
    <row r="77" spans="1:48" ht="15.75" customHeight="1">
      <c r="A77" s="271"/>
      <c r="B77" s="608"/>
      <c r="C77" s="609"/>
      <c r="D77" s="609"/>
      <c r="E77" s="609"/>
      <c r="F77" s="609"/>
      <c r="G77" s="609"/>
      <c r="H77" s="609"/>
      <c r="I77" s="271"/>
      <c r="J77" s="271"/>
      <c r="K77" s="271"/>
      <c r="L77" s="271"/>
      <c r="M77" s="271"/>
      <c r="N77" s="271"/>
      <c r="O77" s="271"/>
      <c r="P77" s="271"/>
      <c r="Q77" s="271"/>
      <c r="R77" s="271"/>
      <c r="S77" s="271"/>
      <c r="T77" s="271"/>
      <c r="U77" s="271"/>
      <c r="V77" s="271"/>
      <c r="W77" s="617"/>
      <c r="X77" s="617"/>
      <c r="Y77" s="617"/>
      <c r="Z77" s="617"/>
      <c r="AA77" s="617"/>
      <c r="AB77" s="617"/>
      <c r="AC77" s="617"/>
      <c r="AD77" s="617"/>
      <c r="AE77" s="617"/>
      <c r="AF77" s="617"/>
      <c r="AG77" s="617"/>
      <c r="AH77" s="617"/>
      <c r="AI77" s="617"/>
      <c r="AJ77" s="617"/>
      <c r="AK77" s="617"/>
      <c r="AL77" s="617"/>
      <c r="AM77" s="617"/>
      <c r="AN77" s="617"/>
      <c r="AO77" s="617"/>
      <c r="AP77" s="617"/>
      <c r="AQ77" s="617"/>
      <c r="AR77" s="617"/>
      <c r="AS77" s="617"/>
      <c r="AT77" s="617"/>
      <c r="AU77" s="617"/>
      <c r="AV77" s="617"/>
    </row>
    <row r="78" spans="1:48" ht="15.75" customHeight="1">
      <c r="A78" s="271"/>
      <c r="B78" s="608"/>
      <c r="C78" s="609"/>
      <c r="D78" s="609"/>
      <c r="E78" s="609"/>
      <c r="F78" s="609"/>
      <c r="G78" s="609"/>
      <c r="H78" s="609"/>
      <c r="I78" s="271"/>
      <c r="J78" s="271"/>
      <c r="K78" s="271"/>
      <c r="L78" s="271"/>
      <c r="M78" s="271"/>
      <c r="N78" s="271"/>
      <c r="O78" s="271"/>
      <c r="P78" s="271"/>
      <c r="Q78" s="271"/>
      <c r="R78" s="271"/>
      <c r="S78" s="271"/>
      <c r="T78" s="271"/>
      <c r="U78" s="271"/>
      <c r="V78" s="271"/>
      <c r="W78" s="617"/>
      <c r="X78" s="617"/>
      <c r="Y78" s="617"/>
      <c r="Z78" s="617"/>
      <c r="AA78" s="617"/>
      <c r="AB78" s="617"/>
      <c r="AC78" s="617"/>
      <c r="AD78" s="617"/>
      <c r="AE78" s="617"/>
      <c r="AF78" s="617"/>
      <c r="AG78" s="617"/>
      <c r="AH78" s="617"/>
      <c r="AI78" s="617"/>
      <c r="AJ78" s="617"/>
      <c r="AK78" s="617"/>
      <c r="AL78" s="617"/>
      <c r="AM78" s="617"/>
      <c r="AN78" s="617"/>
      <c r="AO78" s="617"/>
      <c r="AP78" s="617"/>
      <c r="AQ78" s="617"/>
      <c r="AR78" s="617"/>
      <c r="AS78" s="617"/>
      <c r="AT78" s="617"/>
      <c r="AU78" s="617"/>
      <c r="AV78" s="617"/>
    </row>
    <row r="79" spans="1:48" ht="15.75" customHeight="1">
      <c r="A79" s="271"/>
      <c r="B79" s="608"/>
      <c r="C79" s="609"/>
      <c r="D79" s="609"/>
      <c r="E79" s="609"/>
      <c r="F79" s="609"/>
      <c r="G79" s="609"/>
      <c r="H79" s="609"/>
      <c r="I79" s="271"/>
      <c r="J79" s="271"/>
      <c r="K79" s="271"/>
      <c r="L79" s="271"/>
      <c r="M79" s="271"/>
      <c r="N79" s="271"/>
      <c r="O79" s="271"/>
      <c r="P79" s="271"/>
      <c r="Q79" s="271"/>
      <c r="R79" s="271"/>
      <c r="S79" s="271"/>
      <c r="T79" s="271"/>
      <c r="U79" s="271"/>
      <c r="V79" s="271"/>
      <c r="W79" s="617"/>
      <c r="X79" s="617"/>
      <c r="Y79" s="617"/>
      <c r="Z79" s="617"/>
      <c r="AA79" s="617"/>
      <c r="AB79" s="617"/>
      <c r="AC79" s="617"/>
      <c r="AD79" s="617"/>
      <c r="AE79" s="617"/>
      <c r="AF79" s="617"/>
      <c r="AG79" s="617"/>
      <c r="AH79" s="617"/>
      <c r="AI79" s="617"/>
      <c r="AJ79" s="617"/>
      <c r="AK79" s="617"/>
      <c r="AL79" s="617"/>
      <c r="AM79" s="617"/>
      <c r="AN79" s="617"/>
      <c r="AO79" s="617"/>
      <c r="AP79" s="617"/>
      <c r="AQ79" s="617"/>
      <c r="AR79" s="617"/>
      <c r="AS79" s="617"/>
      <c r="AT79" s="617"/>
      <c r="AU79" s="617"/>
      <c r="AV79" s="617"/>
    </row>
    <row r="80" spans="1:48" ht="15.75" customHeight="1">
      <c r="A80" s="271"/>
      <c r="B80" s="608"/>
      <c r="C80" s="609"/>
      <c r="D80" s="609"/>
      <c r="E80" s="609"/>
      <c r="F80" s="609"/>
      <c r="G80" s="609"/>
      <c r="H80" s="609"/>
      <c r="I80" s="271"/>
      <c r="J80" s="271"/>
      <c r="K80" s="271"/>
      <c r="L80" s="271"/>
      <c r="M80" s="271"/>
      <c r="N80" s="271"/>
      <c r="O80" s="271"/>
      <c r="P80" s="271"/>
      <c r="Q80" s="271"/>
      <c r="R80" s="271"/>
      <c r="S80" s="271"/>
      <c r="T80" s="271"/>
      <c r="U80" s="271"/>
      <c r="V80" s="271"/>
      <c r="W80" s="617"/>
      <c r="X80" s="617"/>
      <c r="Y80" s="617"/>
      <c r="Z80" s="617"/>
      <c r="AA80" s="617"/>
      <c r="AB80" s="617"/>
      <c r="AC80" s="617"/>
      <c r="AD80" s="617"/>
      <c r="AE80" s="617"/>
      <c r="AF80" s="617"/>
      <c r="AG80" s="617"/>
      <c r="AH80" s="617"/>
      <c r="AI80" s="617"/>
      <c r="AJ80" s="617"/>
      <c r="AK80" s="617"/>
      <c r="AL80" s="617"/>
      <c r="AM80" s="617"/>
      <c r="AN80" s="617"/>
      <c r="AO80" s="617"/>
      <c r="AP80" s="617"/>
      <c r="AQ80" s="617"/>
      <c r="AR80" s="617"/>
      <c r="AS80" s="617"/>
      <c r="AT80" s="617"/>
      <c r="AU80" s="617"/>
      <c r="AV80" s="617"/>
    </row>
    <row r="81" spans="1:48" ht="15.75" customHeight="1">
      <c r="A81" s="271"/>
      <c r="B81" s="608"/>
      <c r="C81" s="609"/>
      <c r="D81" s="609"/>
      <c r="E81" s="609"/>
      <c r="F81" s="609"/>
      <c r="G81" s="609"/>
      <c r="H81" s="609"/>
      <c r="I81" s="271"/>
      <c r="J81" s="271"/>
      <c r="K81" s="271"/>
      <c r="L81" s="271"/>
      <c r="M81" s="271"/>
      <c r="N81" s="271"/>
      <c r="O81" s="271"/>
      <c r="P81" s="271"/>
      <c r="Q81" s="271"/>
      <c r="R81" s="271"/>
      <c r="S81" s="271"/>
      <c r="T81" s="271"/>
      <c r="U81" s="271"/>
      <c r="V81" s="271"/>
      <c r="W81" s="617"/>
      <c r="X81" s="617"/>
      <c r="Y81" s="617"/>
      <c r="Z81" s="617"/>
      <c r="AA81" s="617"/>
      <c r="AB81" s="617"/>
      <c r="AC81" s="617"/>
      <c r="AD81" s="617"/>
      <c r="AE81" s="617"/>
      <c r="AF81" s="617"/>
      <c r="AG81" s="617"/>
      <c r="AH81" s="617"/>
      <c r="AI81" s="617"/>
      <c r="AJ81" s="617"/>
      <c r="AK81" s="617"/>
      <c r="AL81" s="617"/>
      <c r="AM81" s="617"/>
      <c r="AN81" s="617"/>
      <c r="AO81" s="617"/>
      <c r="AP81" s="617"/>
      <c r="AQ81" s="617"/>
      <c r="AR81" s="617"/>
      <c r="AS81" s="617"/>
      <c r="AT81" s="617"/>
      <c r="AU81" s="617"/>
      <c r="AV81" s="617"/>
    </row>
    <row r="82" spans="1:48" ht="15.75" customHeight="1">
      <c r="A82" s="271"/>
      <c r="B82" s="608"/>
      <c r="C82" s="609"/>
      <c r="D82" s="609"/>
      <c r="E82" s="609"/>
      <c r="F82" s="609"/>
      <c r="G82" s="609"/>
      <c r="H82" s="609"/>
      <c r="I82" s="271"/>
      <c r="J82" s="271"/>
      <c r="K82" s="271"/>
      <c r="L82" s="271"/>
      <c r="M82" s="271"/>
      <c r="N82" s="271"/>
      <c r="O82" s="271"/>
      <c r="P82" s="271"/>
      <c r="Q82" s="271"/>
      <c r="R82" s="271"/>
      <c r="S82" s="271"/>
      <c r="T82" s="271"/>
      <c r="U82" s="271"/>
      <c r="V82" s="271"/>
      <c r="W82" s="617"/>
      <c r="X82" s="617"/>
      <c r="Y82" s="617"/>
      <c r="Z82" s="617"/>
      <c r="AA82" s="617"/>
      <c r="AB82" s="617"/>
      <c r="AC82" s="617"/>
      <c r="AD82" s="617"/>
      <c r="AE82" s="617"/>
      <c r="AF82" s="617"/>
      <c r="AG82" s="617"/>
      <c r="AH82" s="617"/>
      <c r="AI82" s="617"/>
      <c r="AJ82" s="617"/>
      <c r="AK82" s="617"/>
      <c r="AL82" s="617"/>
      <c r="AM82" s="617"/>
      <c r="AN82" s="617"/>
      <c r="AO82" s="617"/>
      <c r="AP82" s="617"/>
      <c r="AQ82" s="617"/>
      <c r="AR82" s="617"/>
      <c r="AS82" s="617"/>
      <c r="AT82" s="617"/>
      <c r="AU82" s="617"/>
      <c r="AV82" s="617"/>
    </row>
    <row r="83" spans="1:48" ht="15.75" customHeight="1">
      <c r="A83" s="271"/>
      <c r="B83" s="608"/>
      <c r="C83" s="609"/>
      <c r="D83" s="609"/>
      <c r="E83" s="609"/>
      <c r="F83" s="609"/>
      <c r="G83" s="609"/>
      <c r="H83" s="609"/>
      <c r="I83" s="271"/>
      <c r="J83" s="271"/>
      <c r="K83" s="271"/>
      <c r="L83" s="271"/>
      <c r="M83" s="271"/>
      <c r="N83" s="271"/>
      <c r="O83" s="271"/>
      <c r="P83" s="271"/>
      <c r="Q83" s="271"/>
      <c r="R83" s="271"/>
      <c r="S83" s="271"/>
      <c r="T83" s="271"/>
      <c r="U83" s="271"/>
      <c r="V83" s="271"/>
      <c r="W83" s="617"/>
      <c r="X83" s="617"/>
      <c r="Y83" s="617"/>
      <c r="Z83" s="617"/>
      <c r="AA83" s="617"/>
      <c r="AB83" s="617"/>
      <c r="AC83" s="617"/>
      <c r="AD83" s="617"/>
      <c r="AE83" s="617"/>
      <c r="AF83" s="617"/>
      <c r="AG83" s="617"/>
      <c r="AH83" s="617"/>
      <c r="AI83" s="617"/>
      <c r="AJ83" s="617"/>
      <c r="AK83" s="617"/>
      <c r="AL83" s="617"/>
      <c r="AM83" s="617"/>
      <c r="AN83" s="617"/>
      <c r="AO83" s="617"/>
      <c r="AP83" s="617"/>
      <c r="AQ83" s="617"/>
      <c r="AR83" s="617"/>
      <c r="AS83" s="617"/>
      <c r="AT83" s="617"/>
      <c r="AU83" s="617"/>
      <c r="AV83" s="617"/>
    </row>
    <row r="84" spans="1:48" ht="15.75" customHeight="1">
      <c r="A84" s="271"/>
      <c r="B84" s="608"/>
      <c r="C84" s="609"/>
      <c r="D84" s="609"/>
      <c r="E84" s="609"/>
      <c r="F84" s="609"/>
      <c r="G84" s="609"/>
      <c r="H84" s="609"/>
      <c r="I84" s="271"/>
      <c r="J84" s="271"/>
      <c r="K84" s="271"/>
      <c r="L84" s="271"/>
      <c r="M84" s="271"/>
      <c r="N84" s="271"/>
      <c r="O84" s="271"/>
      <c r="P84" s="271"/>
      <c r="Q84" s="271"/>
      <c r="R84" s="271"/>
      <c r="S84" s="271"/>
      <c r="T84" s="271"/>
      <c r="U84" s="271"/>
      <c r="V84" s="271"/>
      <c r="W84" s="617"/>
      <c r="X84" s="617"/>
      <c r="Y84" s="617"/>
      <c r="Z84" s="617"/>
      <c r="AA84" s="617"/>
      <c r="AB84" s="617"/>
      <c r="AC84" s="617"/>
      <c r="AD84" s="617"/>
      <c r="AE84" s="617"/>
      <c r="AF84" s="617"/>
      <c r="AG84" s="617"/>
      <c r="AH84" s="617"/>
      <c r="AI84" s="617"/>
      <c r="AJ84" s="617"/>
      <c r="AK84" s="617"/>
      <c r="AL84" s="617"/>
      <c r="AM84" s="617"/>
      <c r="AN84" s="617"/>
      <c r="AO84" s="617"/>
      <c r="AP84" s="617"/>
      <c r="AQ84" s="617"/>
      <c r="AR84" s="617"/>
      <c r="AS84" s="617"/>
      <c r="AT84" s="617"/>
      <c r="AU84" s="617"/>
      <c r="AV84" s="617"/>
    </row>
    <row r="85" spans="1:48" ht="15.75" customHeight="1">
      <c r="A85" s="271"/>
      <c r="B85" s="608"/>
      <c r="C85" s="609"/>
      <c r="D85" s="609"/>
      <c r="E85" s="609"/>
      <c r="F85" s="609"/>
      <c r="G85" s="609"/>
      <c r="H85" s="609"/>
      <c r="I85" s="271"/>
      <c r="J85" s="271"/>
      <c r="K85" s="271"/>
      <c r="L85" s="271"/>
      <c r="M85" s="271"/>
      <c r="N85" s="271"/>
      <c r="O85" s="271"/>
      <c r="P85" s="271"/>
      <c r="Q85" s="271"/>
      <c r="R85" s="271"/>
      <c r="S85" s="271"/>
      <c r="T85" s="271"/>
      <c r="U85" s="271"/>
      <c r="V85" s="271"/>
      <c r="W85" s="617"/>
      <c r="X85" s="617"/>
      <c r="Y85" s="617"/>
      <c r="Z85" s="617"/>
      <c r="AA85" s="617"/>
      <c r="AB85" s="617"/>
      <c r="AC85" s="617"/>
      <c r="AD85" s="617"/>
      <c r="AE85" s="617"/>
      <c r="AF85" s="617"/>
      <c r="AG85" s="617"/>
      <c r="AH85" s="617"/>
      <c r="AI85" s="617"/>
      <c r="AJ85" s="617"/>
      <c r="AK85" s="617"/>
      <c r="AL85" s="617"/>
      <c r="AM85" s="617"/>
      <c r="AN85" s="617"/>
      <c r="AO85" s="617"/>
      <c r="AP85" s="617"/>
      <c r="AQ85" s="617"/>
      <c r="AR85" s="617"/>
      <c r="AS85" s="617"/>
      <c r="AT85" s="617"/>
      <c r="AU85" s="617"/>
      <c r="AV85" s="617"/>
    </row>
    <row r="86" spans="1:48" ht="15.75" customHeight="1">
      <c r="A86" s="271"/>
      <c r="B86" s="608"/>
      <c r="C86" s="609"/>
      <c r="D86" s="609"/>
      <c r="E86" s="609"/>
      <c r="F86" s="609"/>
      <c r="G86" s="609"/>
      <c r="H86" s="609"/>
      <c r="I86" s="271"/>
      <c r="J86" s="271"/>
      <c r="K86" s="271"/>
      <c r="L86" s="271"/>
      <c r="M86" s="271"/>
      <c r="N86" s="271"/>
      <c r="O86" s="271"/>
      <c r="P86" s="271"/>
      <c r="Q86" s="271"/>
      <c r="R86" s="271"/>
      <c r="S86" s="271"/>
      <c r="T86" s="271"/>
      <c r="U86" s="271"/>
      <c r="V86" s="271"/>
      <c r="W86" s="617"/>
      <c r="X86" s="617"/>
      <c r="Y86" s="617"/>
      <c r="Z86" s="617"/>
      <c r="AA86" s="617"/>
      <c r="AB86" s="617"/>
      <c r="AC86" s="617"/>
      <c r="AD86" s="617"/>
      <c r="AE86" s="617"/>
      <c r="AF86" s="617"/>
      <c r="AG86" s="617"/>
      <c r="AH86" s="617"/>
      <c r="AI86" s="617"/>
      <c r="AJ86" s="617"/>
      <c r="AK86" s="617"/>
      <c r="AL86" s="617"/>
      <c r="AM86" s="617"/>
      <c r="AN86" s="617"/>
      <c r="AO86" s="617"/>
      <c r="AP86" s="617"/>
      <c r="AQ86" s="617"/>
      <c r="AR86" s="617"/>
      <c r="AS86" s="617"/>
      <c r="AT86" s="617"/>
      <c r="AU86" s="617"/>
      <c r="AV86" s="617"/>
    </row>
    <row r="87" spans="1:48" ht="15.75" customHeight="1">
      <c r="A87" s="271"/>
      <c r="B87" s="608"/>
      <c r="C87" s="609"/>
      <c r="D87" s="609"/>
      <c r="E87" s="609"/>
      <c r="F87" s="609"/>
      <c r="G87" s="609"/>
      <c r="H87" s="609"/>
      <c r="I87" s="271"/>
      <c r="J87" s="271"/>
      <c r="K87" s="271"/>
      <c r="L87" s="271"/>
      <c r="M87" s="271"/>
      <c r="N87" s="271"/>
      <c r="O87" s="271"/>
      <c r="P87" s="271"/>
      <c r="Q87" s="271"/>
      <c r="R87" s="271"/>
      <c r="S87" s="271"/>
      <c r="T87" s="271"/>
      <c r="U87" s="271"/>
      <c r="V87" s="271"/>
      <c r="W87" s="617"/>
      <c r="X87" s="617"/>
      <c r="Y87" s="617"/>
      <c r="Z87" s="617"/>
      <c r="AA87" s="617"/>
      <c r="AB87" s="617"/>
      <c r="AC87" s="617"/>
      <c r="AD87" s="617"/>
      <c r="AE87" s="617"/>
      <c r="AF87" s="617"/>
      <c r="AG87" s="617"/>
      <c r="AH87" s="617"/>
      <c r="AI87" s="617"/>
      <c r="AJ87" s="617"/>
      <c r="AK87" s="617"/>
      <c r="AL87" s="617"/>
      <c r="AM87" s="617"/>
      <c r="AN87" s="617"/>
      <c r="AO87" s="617"/>
      <c r="AP87" s="617"/>
      <c r="AQ87" s="617"/>
      <c r="AR87" s="617"/>
      <c r="AS87" s="617"/>
      <c r="AT87" s="617"/>
      <c r="AU87" s="617"/>
      <c r="AV87" s="617"/>
    </row>
    <row r="88" spans="1:48" ht="15.75" customHeight="1">
      <c r="A88" s="271"/>
      <c r="B88" s="608"/>
      <c r="C88" s="609"/>
      <c r="D88" s="609"/>
      <c r="E88" s="609"/>
      <c r="F88" s="609"/>
      <c r="G88" s="609"/>
      <c r="H88" s="609"/>
      <c r="I88" s="271"/>
      <c r="J88" s="271"/>
      <c r="K88" s="271"/>
      <c r="L88" s="271"/>
      <c r="M88" s="271"/>
      <c r="N88" s="271"/>
      <c r="O88" s="271"/>
      <c r="P88" s="271"/>
      <c r="Q88" s="271"/>
      <c r="R88" s="271"/>
      <c r="S88" s="271"/>
      <c r="T88" s="271"/>
      <c r="U88" s="271"/>
      <c r="V88" s="271"/>
      <c r="W88" s="617"/>
      <c r="X88" s="617"/>
      <c r="Y88" s="617"/>
      <c r="Z88" s="617"/>
      <c r="AA88" s="617"/>
      <c r="AB88" s="617"/>
      <c r="AC88" s="617"/>
      <c r="AD88" s="617"/>
      <c r="AE88" s="617"/>
      <c r="AF88" s="617"/>
      <c r="AG88" s="617"/>
      <c r="AH88" s="617"/>
      <c r="AI88" s="617"/>
      <c r="AJ88" s="617"/>
      <c r="AK88" s="617"/>
      <c r="AL88" s="617"/>
      <c r="AM88" s="617"/>
      <c r="AN88" s="617"/>
      <c r="AO88" s="617"/>
      <c r="AP88" s="617"/>
      <c r="AQ88" s="617"/>
      <c r="AR88" s="617"/>
      <c r="AS88" s="617"/>
      <c r="AT88" s="617"/>
      <c r="AU88" s="617"/>
      <c r="AV88" s="617"/>
    </row>
    <row r="89" spans="1:48" ht="15.75" customHeight="1">
      <c r="A89" s="271"/>
      <c r="B89" s="608"/>
      <c r="C89" s="609"/>
      <c r="D89" s="609"/>
      <c r="E89" s="609"/>
      <c r="F89" s="609"/>
      <c r="G89" s="609"/>
      <c r="H89" s="609"/>
      <c r="I89" s="271"/>
      <c r="J89" s="271"/>
      <c r="K89" s="271"/>
      <c r="L89" s="271"/>
      <c r="M89" s="271"/>
      <c r="N89" s="271"/>
      <c r="O89" s="271"/>
      <c r="P89" s="271"/>
      <c r="Q89" s="271"/>
      <c r="R89" s="271"/>
      <c r="S89" s="271"/>
      <c r="T89" s="271"/>
      <c r="U89" s="271"/>
      <c r="V89" s="271"/>
      <c r="W89" s="617"/>
      <c r="X89" s="617"/>
      <c r="Y89" s="617"/>
      <c r="Z89" s="617"/>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row>
    <row r="90" spans="1:48" ht="15.75" customHeight="1">
      <c r="A90" s="271"/>
      <c r="B90" s="608"/>
      <c r="C90" s="609"/>
      <c r="D90" s="609"/>
      <c r="E90" s="609"/>
      <c r="F90" s="609"/>
      <c r="G90" s="609"/>
      <c r="H90" s="609"/>
      <c r="I90" s="271"/>
      <c r="J90" s="271"/>
      <c r="K90" s="271"/>
      <c r="L90" s="271"/>
      <c r="M90" s="271"/>
      <c r="N90" s="271"/>
      <c r="O90" s="271"/>
      <c r="P90" s="271"/>
      <c r="Q90" s="271"/>
      <c r="R90" s="271"/>
      <c r="S90" s="271"/>
      <c r="T90" s="271"/>
      <c r="U90" s="271"/>
      <c r="V90" s="271"/>
      <c r="W90" s="617"/>
      <c r="X90" s="617"/>
      <c r="Y90" s="617"/>
      <c r="Z90" s="617"/>
      <c r="AA90" s="617"/>
      <c r="AB90" s="617"/>
      <c r="AC90" s="617"/>
      <c r="AD90" s="617"/>
      <c r="AE90" s="617"/>
      <c r="AF90" s="617"/>
      <c r="AG90" s="617"/>
      <c r="AH90" s="617"/>
      <c r="AI90" s="617"/>
      <c r="AJ90" s="617"/>
      <c r="AK90" s="617"/>
      <c r="AL90" s="617"/>
      <c r="AM90" s="617"/>
      <c r="AN90" s="617"/>
      <c r="AO90" s="617"/>
      <c r="AP90" s="617"/>
      <c r="AQ90" s="617"/>
      <c r="AR90" s="617"/>
      <c r="AS90" s="617"/>
      <c r="AT90" s="617"/>
      <c r="AU90" s="617"/>
      <c r="AV90" s="617"/>
    </row>
    <row r="91" spans="1:48" ht="15.75" customHeight="1">
      <c r="A91" s="271"/>
      <c r="B91" s="608"/>
      <c r="C91" s="609"/>
      <c r="D91" s="609"/>
      <c r="E91" s="609"/>
      <c r="F91" s="609"/>
      <c r="G91" s="609"/>
      <c r="H91" s="609"/>
      <c r="I91" s="271"/>
      <c r="J91" s="271"/>
      <c r="K91" s="271"/>
      <c r="L91" s="271"/>
      <c r="M91" s="271"/>
      <c r="N91" s="271"/>
      <c r="O91" s="271"/>
      <c r="P91" s="271"/>
      <c r="Q91" s="271"/>
      <c r="R91" s="271"/>
      <c r="S91" s="271"/>
      <c r="T91" s="271"/>
      <c r="U91" s="271"/>
      <c r="V91" s="271"/>
      <c r="W91" s="617"/>
      <c r="X91" s="617"/>
      <c r="Y91" s="617"/>
      <c r="Z91" s="617"/>
      <c r="AA91" s="617"/>
      <c r="AB91" s="617"/>
      <c r="AC91" s="617"/>
      <c r="AD91" s="617"/>
      <c r="AE91" s="617"/>
      <c r="AF91" s="617"/>
      <c r="AG91" s="617"/>
      <c r="AH91" s="617"/>
      <c r="AI91" s="617"/>
      <c r="AJ91" s="617"/>
      <c r="AK91" s="617"/>
      <c r="AL91" s="617"/>
      <c r="AM91" s="617"/>
      <c r="AN91" s="617"/>
      <c r="AO91" s="617"/>
      <c r="AP91" s="617"/>
      <c r="AQ91" s="617"/>
      <c r="AR91" s="617"/>
      <c r="AS91" s="617"/>
      <c r="AT91" s="617"/>
      <c r="AU91" s="617"/>
      <c r="AV91" s="617"/>
    </row>
    <row r="92" spans="1:48" ht="15.75" customHeight="1">
      <c r="A92" s="271"/>
      <c r="B92" s="608"/>
      <c r="C92" s="609"/>
      <c r="D92" s="609"/>
      <c r="E92" s="609"/>
      <c r="F92" s="609"/>
      <c r="G92" s="609"/>
      <c r="H92" s="609"/>
      <c r="I92" s="271"/>
      <c r="J92" s="271"/>
      <c r="K92" s="271"/>
      <c r="L92" s="271"/>
      <c r="M92" s="271"/>
      <c r="N92" s="271"/>
      <c r="O92" s="271"/>
      <c r="P92" s="271"/>
      <c r="Q92" s="271"/>
      <c r="R92" s="271"/>
      <c r="S92" s="271"/>
      <c r="T92" s="271"/>
      <c r="U92" s="271"/>
      <c r="V92" s="271"/>
      <c r="W92" s="617"/>
      <c r="X92" s="617"/>
      <c r="Y92" s="617"/>
      <c r="Z92" s="617"/>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row>
    <row r="93" spans="1:48" ht="15.75" customHeight="1">
      <c r="A93" s="271"/>
      <c r="B93" s="608"/>
      <c r="C93" s="609"/>
      <c r="D93" s="609"/>
      <c r="E93" s="609"/>
      <c r="F93" s="609"/>
      <c r="G93" s="609"/>
      <c r="H93" s="609"/>
      <c r="I93" s="271"/>
      <c r="J93" s="271"/>
      <c r="K93" s="271"/>
      <c r="L93" s="271"/>
      <c r="M93" s="271"/>
      <c r="N93" s="271"/>
      <c r="O93" s="271"/>
      <c r="P93" s="271"/>
      <c r="Q93" s="271"/>
      <c r="R93" s="271"/>
      <c r="S93" s="271"/>
      <c r="T93" s="271"/>
      <c r="U93" s="271"/>
      <c r="V93" s="271"/>
      <c r="W93" s="617"/>
      <c r="X93" s="617"/>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row>
    <row r="94" spans="1:48" ht="15.75" customHeight="1">
      <c r="A94" s="271"/>
      <c r="B94" s="608"/>
      <c r="C94" s="609"/>
      <c r="D94" s="609"/>
      <c r="E94" s="609"/>
      <c r="F94" s="609"/>
      <c r="G94" s="609"/>
      <c r="H94" s="609"/>
      <c r="I94" s="271"/>
      <c r="J94" s="271"/>
      <c r="K94" s="271"/>
      <c r="L94" s="271"/>
      <c r="M94" s="271"/>
      <c r="N94" s="271"/>
      <c r="O94" s="271"/>
      <c r="P94" s="271"/>
      <c r="Q94" s="271"/>
      <c r="R94" s="271"/>
      <c r="S94" s="271"/>
      <c r="T94" s="271"/>
      <c r="U94" s="271"/>
      <c r="V94" s="271"/>
      <c r="W94" s="617"/>
      <c r="X94" s="617"/>
      <c r="Y94" s="617"/>
      <c r="Z94" s="617"/>
      <c r="AA94" s="617"/>
      <c r="AB94" s="617"/>
      <c r="AC94" s="617"/>
      <c r="AD94" s="617"/>
      <c r="AE94" s="617"/>
      <c r="AF94" s="617"/>
      <c r="AG94" s="617"/>
      <c r="AH94" s="617"/>
      <c r="AI94" s="617"/>
      <c r="AJ94" s="617"/>
      <c r="AK94" s="617"/>
      <c r="AL94" s="617"/>
      <c r="AM94" s="617"/>
      <c r="AN94" s="617"/>
      <c r="AO94" s="617"/>
      <c r="AP94" s="617"/>
      <c r="AQ94" s="617"/>
      <c r="AR94" s="617"/>
      <c r="AS94" s="617"/>
      <c r="AT94" s="617"/>
      <c r="AU94" s="617"/>
      <c r="AV94" s="617"/>
    </row>
    <row r="95" spans="1:48" ht="15.75" customHeight="1">
      <c r="A95" s="271"/>
      <c r="B95" s="608"/>
      <c r="C95" s="609"/>
      <c r="D95" s="609"/>
      <c r="E95" s="609"/>
      <c r="F95" s="609"/>
      <c r="G95" s="609"/>
      <c r="H95" s="609"/>
      <c r="I95" s="271"/>
      <c r="J95" s="271"/>
      <c r="K95" s="271"/>
      <c r="L95" s="271"/>
      <c r="M95" s="271"/>
      <c r="N95" s="271"/>
      <c r="O95" s="271"/>
      <c r="P95" s="271"/>
      <c r="Q95" s="271"/>
      <c r="R95" s="271"/>
      <c r="S95" s="271"/>
      <c r="T95" s="271"/>
      <c r="U95" s="271"/>
      <c r="V95" s="271"/>
      <c r="W95" s="617"/>
      <c r="X95" s="617"/>
      <c r="Y95" s="617"/>
      <c r="Z95" s="617"/>
      <c r="AA95" s="617"/>
      <c r="AB95" s="617"/>
      <c r="AC95" s="617"/>
      <c r="AD95" s="617"/>
      <c r="AE95" s="617"/>
      <c r="AF95" s="617"/>
      <c r="AG95" s="617"/>
      <c r="AH95" s="617"/>
      <c r="AI95" s="617"/>
      <c r="AJ95" s="617"/>
      <c r="AK95" s="617"/>
      <c r="AL95" s="617"/>
      <c r="AM95" s="617"/>
      <c r="AN95" s="617"/>
      <c r="AO95" s="617"/>
      <c r="AP95" s="617"/>
      <c r="AQ95" s="617"/>
      <c r="AR95" s="617"/>
      <c r="AS95" s="617"/>
      <c r="AT95" s="617"/>
      <c r="AU95" s="617"/>
      <c r="AV95" s="617"/>
    </row>
    <row r="96" spans="1:48" ht="15.75" customHeight="1">
      <c r="A96" s="271"/>
      <c r="B96" s="608"/>
      <c r="C96" s="609"/>
      <c r="D96" s="609"/>
      <c r="E96" s="609"/>
      <c r="F96" s="609"/>
      <c r="G96" s="609"/>
      <c r="H96" s="609"/>
      <c r="I96" s="271"/>
      <c r="J96" s="271"/>
      <c r="K96" s="271"/>
      <c r="L96" s="271"/>
      <c r="M96" s="271"/>
      <c r="N96" s="271"/>
      <c r="O96" s="271"/>
      <c r="P96" s="271"/>
      <c r="Q96" s="271"/>
      <c r="R96" s="271"/>
      <c r="S96" s="271"/>
      <c r="T96" s="271"/>
      <c r="U96" s="271"/>
      <c r="V96" s="271"/>
      <c r="W96" s="617"/>
      <c r="X96" s="617"/>
      <c r="Y96" s="617"/>
      <c r="Z96" s="617"/>
      <c r="AA96" s="617"/>
      <c r="AB96" s="617"/>
      <c r="AC96" s="617"/>
      <c r="AD96" s="617"/>
      <c r="AE96" s="617"/>
      <c r="AF96" s="617"/>
      <c r="AG96" s="617"/>
      <c r="AH96" s="617"/>
      <c r="AI96" s="617"/>
      <c r="AJ96" s="617"/>
      <c r="AK96" s="617"/>
      <c r="AL96" s="617"/>
      <c r="AM96" s="617"/>
      <c r="AN96" s="617"/>
      <c r="AO96" s="617"/>
      <c r="AP96" s="617"/>
      <c r="AQ96" s="617"/>
      <c r="AR96" s="617"/>
      <c r="AS96" s="617"/>
      <c r="AT96" s="617"/>
      <c r="AU96" s="617"/>
      <c r="AV96" s="617"/>
    </row>
    <row r="97" spans="1:48" ht="15.75" customHeight="1">
      <c r="A97" s="271"/>
      <c r="B97" s="608"/>
      <c r="C97" s="609"/>
      <c r="D97" s="609"/>
      <c r="E97" s="609"/>
      <c r="F97" s="609"/>
      <c r="G97" s="609"/>
      <c r="H97" s="609"/>
      <c r="I97" s="271"/>
      <c r="J97" s="271"/>
      <c r="K97" s="271"/>
      <c r="L97" s="271"/>
      <c r="M97" s="271"/>
      <c r="N97" s="271"/>
      <c r="O97" s="271"/>
      <c r="P97" s="271"/>
      <c r="Q97" s="271"/>
      <c r="R97" s="271"/>
      <c r="S97" s="271"/>
      <c r="T97" s="271"/>
      <c r="U97" s="271"/>
      <c r="V97" s="271"/>
      <c r="W97" s="617"/>
      <c r="X97" s="617"/>
      <c r="Y97" s="617"/>
      <c r="Z97" s="617"/>
      <c r="AA97" s="617"/>
      <c r="AB97" s="617"/>
      <c r="AC97" s="617"/>
      <c r="AD97" s="617"/>
      <c r="AE97" s="617"/>
      <c r="AF97" s="617"/>
      <c r="AG97" s="617"/>
      <c r="AH97" s="617"/>
      <c r="AI97" s="617"/>
      <c r="AJ97" s="617"/>
      <c r="AK97" s="617"/>
      <c r="AL97" s="617"/>
      <c r="AM97" s="617"/>
      <c r="AN97" s="617"/>
      <c r="AO97" s="617"/>
      <c r="AP97" s="617"/>
      <c r="AQ97" s="617"/>
      <c r="AR97" s="617"/>
      <c r="AS97" s="617"/>
      <c r="AT97" s="617"/>
      <c r="AU97" s="617"/>
      <c r="AV97" s="617"/>
    </row>
    <row r="98" spans="1:48" ht="15.75" customHeight="1">
      <c r="A98" s="271"/>
      <c r="B98" s="608"/>
      <c r="C98" s="609"/>
      <c r="D98" s="609"/>
      <c r="E98" s="609"/>
      <c r="F98" s="609"/>
      <c r="G98" s="609"/>
      <c r="H98" s="609"/>
      <c r="I98" s="271"/>
      <c r="J98" s="271"/>
      <c r="K98" s="271"/>
      <c r="L98" s="271"/>
      <c r="M98" s="271"/>
      <c r="N98" s="271"/>
      <c r="O98" s="271"/>
      <c r="P98" s="271"/>
      <c r="Q98" s="271"/>
      <c r="R98" s="271"/>
      <c r="S98" s="271"/>
      <c r="T98" s="271"/>
      <c r="U98" s="271"/>
      <c r="V98" s="271"/>
      <c r="W98" s="617"/>
      <c r="X98" s="617"/>
      <c r="Y98" s="617"/>
      <c r="Z98" s="617"/>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row>
    <row r="99" spans="1:48" ht="15.75" customHeight="1">
      <c r="A99" s="271"/>
      <c r="B99" s="608"/>
      <c r="C99" s="609"/>
      <c r="D99" s="609"/>
      <c r="E99" s="609"/>
      <c r="F99" s="609"/>
      <c r="G99" s="609"/>
      <c r="H99" s="609"/>
      <c r="I99" s="271"/>
      <c r="J99" s="271"/>
      <c r="K99" s="271"/>
      <c r="L99" s="271"/>
      <c r="M99" s="271"/>
      <c r="N99" s="271"/>
      <c r="O99" s="271"/>
      <c r="P99" s="271"/>
      <c r="Q99" s="271"/>
      <c r="R99" s="271"/>
      <c r="S99" s="271"/>
      <c r="T99" s="271"/>
      <c r="U99" s="271"/>
      <c r="V99" s="271"/>
      <c r="W99" s="617"/>
      <c r="X99" s="617"/>
      <c r="Y99" s="617"/>
      <c r="Z99" s="617"/>
      <c r="AA99" s="617"/>
      <c r="AB99" s="617"/>
      <c r="AC99" s="617"/>
      <c r="AD99" s="617"/>
      <c r="AE99" s="617"/>
      <c r="AF99" s="617"/>
      <c r="AG99" s="617"/>
      <c r="AH99" s="617"/>
      <c r="AI99" s="617"/>
      <c r="AJ99" s="617"/>
      <c r="AK99" s="617"/>
      <c r="AL99" s="617"/>
      <c r="AM99" s="617"/>
      <c r="AN99" s="617"/>
      <c r="AO99" s="617"/>
      <c r="AP99" s="617"/>
      <c r="AQ99" s="617"/>
      <c r="AR99" s="617"/>
      <c r="AS99" s="617"/>
      <c r="AT99" s="617"/>
      <c r="AU99" s="617"/>
      <c r="AV99" s="617"/>
    </row>
    <row r="100" spans="1:48" ht="15.75" customHeight="1">
      <c r="A100" s="271"/>
      <c r="B100" s="608"/>
      <c r="C100" s="609"/>
      <c r="D100" s="609"/>
      <c r="E100" s="609"/>
      <c r="F100" s="609"/>
      <c r="G100" s="609"/>
      <c r="H100" s="609"/>
      <c r="I100" s="271"/>
      <c r="J100" s="271"/>
      <c r="K100" s="271"/>
      <c r="L100" s="271"/>
      <c r="M100" s="271"/>
      <c r="N100" s="271"/>
      <c r="O100" s="271"/>
      <c r="P100" s="271"/>
      <c r="Q100" s="271"/>
      <c r="R100" s="271"/>
      <c r="S100" s="271"/>
      <c r="T100" s="271"/>
      <c r="U100" s="271"/>
      <c r="V100" s="271"/>
      <c r="W100" s="617"/>
      <c r="X100" s="617"/>
      <c r="Y100" s="617"/>
      <c r="Z100" s="617"/>
      <c r="AA100" s="617"/>
      <c r="AB100" s="617"/>
      <c r="AC100" s="617"/>
      <c r="AD100" s="617"/>
      <c r="AE100" s="617"/>
      <c r="AF100" s="617"/>
      <c r="AG100" s="617"/>
      <c r="AH100" s="617"/>
      <c r="AI100" s="617"/>
      <c r="AJ100" s="617"/>
      <c r="AK100" s="617"/>
      <c r="AL100" s="617"/>
      <c r="AM100" s="617"/>
      <c r="AN100" s="617"/>
      <c r="AO100" s="617"/>
      <c r="AP100" s="617"/>
      <c r="AQ100" s="617"/>
      <c r="AR100" s="617"/>
      <c r="AS100" s="617"/>
      <c r="AT100" s="617"/>
      <c r="AU100" s="617"/>
      <c r="AV100" s="617"/>
    </row>
    <row r="101" spans="1:48" ht="15.75" customHeight="1">
      <c r="A101" s="271"/>
      <c r="B101" s="608"/>
      <c r="C101" s="609"/>
      <c r="D101" s="609"/>
      <c r="E101" s="609"/>
      <c r="F101" s="609"/>
      <c r="G101" s="609"/>
      <c r="H101" s="609"/>
      <c r="I101" s="271"/>
      <c r="J101" s="271"/>
      <c r="K101" s="271"/>
      <c r="L101" s="271"/>
      <c r="M101" s="271"/>
      <c r="N101" s="271"/>
      <c r="O101" s="271"/>
      <c r="P101" s="271"/>
      <c r="Q101" s="271"/>
      <c r="R101" s="271"/>
      <c r="S101" s="271"/>
      <c r="T101" s="271"/>
      <c r="U101" s="271"/>
      <c r="V101" s="271"/>
      <c r="W101" s="617"/>
      <c r="X101" s="617"/>
      <c r="Y101" s="617"/>
      <c r="Z101" s="617"/>
      <c r="AA101" s="617"/>
      <c r="AB101" s="617"/>
      <c r="AC101" s="617"/>
      <c r="AD101" s="617"/>
      <c r="AE101" s="617"/>
      <c r="AF101" s="617"/>
      <c r="AG101" s="617"/>
      <c r="AH101" s="617"/>
      <c r="AI101" s="617"/>
      <c r="AJ101" s="617"/>
      <c r="AK101" s="617"/>
      <c r="AL101" s="617"/>
      <c r="AM101" s="617"/>
      <c r="AN101" s="617"/>
      <c r="AO101" s="617"/>
      <c r="AP101" s="617"/>
      <c r="AQ101" s="617"/>
      <c r="AR101" s="617"/>
      <c r="AS101" s="617"/>
      <c r="AT101" s="617"/>
      <c r="AU101" s="617"/>
      <c r="AV101" s="617"/>
    </row>
    <row r="102" spans="1:48" ht="15.75" customHeight="1">
      <c r="A102" s="271"/>
      <c r="B102" s="608"/>
      <c r="C102" s="609"/>
      <c r="D102" s="609"/>
      <c r="E102" s="609"/>
      <c r="F102" s="609"/>
      <c r="G102" s="609"/>
      <c r="H102" s="609"/>
      <c r="I102" s="271"/>
      <c r="J102" s="271"/>
      <c r="K102" s="271"/>
      <c r="L102" s="271"/>
      <c r="M102" s="271"/>
      <c r="N102" s="271"/>
      <c r="O102" s="271"/>
      <c r="P102" s="271"/>
      <c r="Q102" s="271"/>
      <c r="R102" s="271"/>
      <c r="S102" s="271"/>
      <c r="T102" s="271"/>
      <c r="U102" s="271"/>
      <c r="V102" s="271"/>
      <c r="W102" s="617"/>
      <c r="X102" s="617"/>
      <c r="Y102" s="617"/>
      <c r="Z102" s="617"/>
      <c r="AA102" s="617"/>
      <c r="AB102" s="617"/>
      <c r="AC102" s="617"/>
      <c r="AD102" s="617"/>
      <c r="AE102" s="617"/>
      <c r="AF102" s="617"/>
      <c r="AG102" s="617"/>
      <c r="AH102" s="617"/>
      <c r="AI102" s="617"/>
      <c r="AJ102" s="617"/>
      <c r="AK102" s="617"/>
      <c r="AL102" s="617"/>
      <c r="AM102" s="617"/>
      <c r="AN102" s="617"/>
      <c r="AO102" s="617"/>
      <c r="AP102" s="617"/>
      <c r="AQ102" s="617"/>
      <c r="AR102" s="617"/>
      <c r="AS102" s="617"/>
      <c r="AT102" s="617"/>
      <c r="AU102" s="617"/>
      <c r="AV102" s="617"/>
    </row>
    <row r="103" spans="1:48" ht="15.75" customHeight="1">
      <c r="A103" s="271"/>
      <c r="B103" s="608"/>
      <c r="C103" s="609"/>
      <c r="D103" s="609"/>
      <c r="E103" s="609"/>
      <c r="F103" s="609"/>
      <c r="G103" s="609"/>
      <c r="H103" s="609"/>
      <c r="I103" s="271"/>
      <c r="J103" s="271"/>
      <c r="K103" s="271"/>
      <c r="L103" s="271"/>
      <c r="M103" s="271"/>
      <c r="N103" s="271"/>
      <c r="O103" s="271"/>
      <c r="P103" s="271"/>
      <c r="Q103" s="271"/>
      <c r="R103" s="271"/>
      <c r="S103" s="271"/>
      <c r="T103" s="271"/>
      <c r="U103" s="271"/>
      <c r="V103" s="271"/>
      <c r="W103" s="617"/>
      <c r="X103" s="617"/>
      <c r="Y103" s="617"/>
      <c r="Z103" s="617"/>
      <c r="AA103" s="617"/>
      <c r="AB103" s="617"/>
      <c r="AC103" s="617"/>
      <c r="AD103" s="617"/>
      <c r="AE103" s="617"/>
      <c r="AF103" s="617"/>
      <c r="AG103" s="617"/>
      <c r="AH103" s="617"/>
      <c r="AI103" s="617"/>
      <c r="AJ103" s="617"/>
      <c r="AK103" s="617"/>
      <c r="AL103" s="617"/>
      <c r="AM103" s="617"/>
      <c r="AN103" s="617"/>
      <c r="AO103" s="617"/>
      <c r="AP103" s="617"/>
      <c r="AQ103" s="617"/>
      <c r="AR103" s="617"/>
      <c r="AS103" s="617"/>
      <c r="AT103" s="617"/>
      <c r="AU103" s="617"/>
      <c r="AV103" s="617"/>
    </row>
    <row r="104" spans="1:48" ht="15.75" customHeight="1">
      <c r="A104" s="271"/>
      <c r="B104" s="608"/>
      <c r="C104" s="609"/>
      <c r="D104" s="609"/>
      <c r="E104" s="609"/>
      <c r="F104" s="609"/>
      <c r="G104" s="609"/>
      <c r="H104" s="609"/>
      <c r="I104" s="271"/>
      <c r="J104" s="271"/>
      <c r="K104" s="271"/>
      <c r="L104" s="271"/>
      <c r="M104" s="271"/>
      <c r="N104" s="271"/>
      <c r="O104" s="271"/>
      <c r="P104" s="271"/>
      <c r="Q104" s="271"/>
      <c r="R104" s="271"/>
      <c r="S104" s="271"/>
      <c r="T104" s="271"/>
      <c r="U104" s="271"/>
      <c r="V104" s="271"/>
      <c r="W104" s="617"/>
      <c r="X104" s="617"/>
      <c r="Y104" s="617"/>
      <c r="Z104" s="617"/>
      <c r="AA104" s="617"/>
      <c r="AB104" s="617"/>
      <c r="AC104" s="617"/>
      <c r="AD104" s="617"/>
      <c r="AE104" s="617"/>
      <c r="AF104" s="617"/>
      <c r="AG104" s="617"/>
      <c r="AH104" s="617"/>
      <c r="AI104" s="617"/>
      <c r="AJ104" s="617"/>
      <c r="AK104" s="617"/>
      <c r="AL104" s="617"/>
      <c r="AM104" s="617"/>
      <c r="AN104" s="617"/>
      <c r="AO104" s="617"/>
      <c r="AP104" s="617"/>
      <c r="AQ104" s="617"/>
      <c r="AR104" s="617"/>
      <c r="AS104" s="617"/>
      <c r="AT104" s="617"/>
      <c r="AU104" s="617"/>
      <c r="AV104" s="617"/>
    </row>
    <row r="105" spans="1:48" ht="15.75" customHeight="1">
      <c r="A105" s="271"/>
      <c r="B105" s="608"/>
      <c r="C105" s="609"/>
      <c r="D105" s="609"/>
      <c r="E105" s="609"/>
      <c r="F105" s="609"/>
      <c r="G105" s="609"/>
      <c r="H105" s="609"/>
      <c r="I105" s="271"/>
      <c r="J105" s="271"/>
      <c r="K105" s="271"/>
      <c r="L105" s="271"/>
      <c r="M105" s="271"/>
      <c r="N105" s="271"/>
      <c r="O105" s="271"/>
      <c r="P105" s="271"/>
      <c r="Q105" s="271"/>
      <c r="R105" s="271"/>
      <c r="S105" s="271"/>
      <c r="T105" s="271"/>
      <c r="U105" s="271"/>
      <c r="V105" s="271"/>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row>
    <row r="106" spans="1:48" ht="15.75" customHeight="1">
      <c r="A106" s="271"/>
      <c r="B106" s="608"/>
      <c r="C106" s="609"/>
      <c r="D106" s="609"/>
      <c r="E106" s="609"/>
      <c r="F106" s="609"/>
      <c r="G106" s="609"/>
      <c r="H106" s="609"/>
      <c r="I106" s="271"/>
      <c r="J106" s="271"/>
      <c r="K106" s="271"/>
      <c r="L106" s="271"/>
      <c r="M106" s="271"/>
      <c r="N106" s="271"/>
      <c r="O106" s="271"/>
      <c r="P106" s="271"/>
      <c r="Q106" s="271"/>
      <c r="R106" s="271"/>
      <c r="S106" s="271"/>
      <c r="T106" s="271"/>
      <c r="U106" s="271"/>
      <c r="V106" s="271"/>
      <c r="W106" s="617"/>
      <c r="X106" s="617"/>
      <c r="Y106" s="617"/>
      <c r="Z106" s="617"/>
      <c r="AA106" s="617"/>
      <c r="AB106" s="617"/>
      <c r="AC106" s="617"/>
      <c r="AD106" s="617"/>
      <c r="AE106" s="617"/>
      <c r="AF106" s="617"/>
      <c r="AG106" s="617"/>
      <c r="AH106" s="617"/>
      <c r="AI106" s="617"/>
      <c r="AJ106" s="617"/>
      <c r="AK106" s="617"/>
      <c r="AL106" s="617"/>
      <c r="AM106" s="617"/>
      <c r="AN106" s="617"/>
      <c r="AO106" s="617"/>
      <c r="AP106" s="617"/>
      <c r="AQ106" s="617"/>
      <c r="AR106" s="617"/>
      <c r="AS106" s="617"/>
      <c r="AT106" s="617"/>
      <c r="AU106" s="617"/>
      <c r="AV106" s="617"/>
    </row>
    <row r="107" spans="1:48" ht="15.75" customHeight="1">
      <c r="A107" s="271"/>
      <c r="B107" s="608"/>
      <c r="C107" s="609"/>
      <c r="D107" s="609"/>
      <c r="E107" s="609"/>
      <c r="F107" s="609"/>
      <c r="G107" s="609"/>
      <c r="H107" s="609"/>
      <c r="I107" s="271"/>
      <c r="J107" s="271"/>
      <c r="K107" s="271"/>
      <c r="L107" s="271"/>
      <c r="M107" s="271"/>
      <c r="N107" s="271"/>
      <c r="O107" s="271"/>
      <c r="P107" s="271"/>
      <c r="Q107" s="271"/>
      <c r="R107" s="271"/>
      <c r="S107" s="271"/>
      <c r="T107" s="271"/>
      <c r="U107" s="271"/>
      <c r="V107" s="271"/>
      <c r="W107" s="617"/>
      <c r="X107" s="617"/>
      <c r="Y107" s="617"/>
      <c r="Z107" s="617"/>
      <c r="AA107" s="617"/>
      <c r="AB107" s="617"/>
      <c r="AC107" s="617"/>
      <c r="AD107" s="617"/>
      <c r="AE107" s="617"/>
      <c r="AF107" s="617"/>
      <c r="AG107" s="617"/>
      <c r="AH107" s="617"/>
      <c r="AI107" s="617"/>
      <c r="AJ107" s="617"/>
      <c r="AK107" s="617"/>
      <c r="AL107" s="617"/>
      <c r="AM107" s="617"/>
      <c r="AN107" s="617"/>
      <c r="AO107" s="617"/>
      <c r="AP107" s="617"/>
      <c r="AQ107" s="617"/>
      <c r="AR107" s="617"/>
      <c r="AS107" s="617"/>
      <c r="AT107" s="617"/>
      <c r="AU107" s="617"/>
      <c r="AV107" s="617"/>
    </row>
    <row r="108" spans="1:48" ht="15.75" customHeight="1">
      <c r="A108" s="271"/>
      <c r="B108" s="608"/>
      <c r="C108" s="609"/>
      <c r="D108" s="609"/>
      <c r="E108" s="609"/>
      <c r="F108" s="609"/>
      <c r="G108" s="609"/>
      <c r="H108" s="609"/>
      <c r="I108" s="271"/>
      <c r="J108" s="271"/>
      <c r="K108" s="271"/>
      <c r="L108" s="271"/>
      <c r="M108" s="271"/>
      <c r="N108" s="271"/>
      <c r="O108" s="271"/>
      <c r="P108" s="271"/>
      <c r="Q108" s="271"/>
      <c r="R108" s="271"/>
      <c r="S108" s="271"/>
      <c r="T108" s="271"/>
      <c r="U108" s="271"/>
      <c r="V108" s="271"/>
      <c r="W108" s="617"/>
      <c r="X108" s="617"/>
      <c r="Y108" s="617"/>
      <c r="Z108" s="617"/>
      <c r="AA108" s="617"/>
      <c r="AB108" s="617"/>
      <c r="AC108" s="617"/>
      <c r="AD108" s="617"/>
      <c r="AE108" s="617"/>
      <c r="AF108" s="617"/>
      <c r="AG108" s="617"/>
      <c r="AH108" s="617"/>
      <c r="AI108" s="617"/>
      <c r="AJ108" s="617"/>
      <c r="AK108" s="617"/>
      <c r="AL108" s="617"/>
      <c r="AM108" s="617"/>
      <c r="AN108" s="617"/>
      <c r="AO108" s="617"/>
      <c r="AP108" s="617"/>
      <c r="AQ108" s="617"/>
      <c r="AR108" s="617"/>
      <c r="AS108" s="617"/>
      <c r="AT108" s="617"/>
      <c r="AU108" s="617"/>
      <c r="AV108" s="617"/>
    </row>
    <row r="109" spans="1:48" ht="15.75" customHeight="1">
      <c r="A109" s="271"/>
      <c r="B109" s="608"/>
      <c r="C109" s="609"/>
      <c r="D109" s="609"/>
      <c r="E109" s="609"/>
      <c r="F109" s="609"/>
      <c r="G109" s="609"/>
      <c r="H109" s="609"/>
      <c r="I109" s="271"/>
      <c r="J109" s="271"/>
      <c r="K109" s="271"/>
      <c r="L109" s="271"/>
      <c r="M109" s="271"/>
      <c r="N109" s="271"/>
      <c r="O109" s="271"/>
      <c r="P109" s="271"/>
      <c r="Q109" s="271"/>
      <c r="R109" s="271"/>
      <c r="S109" s="271"/>
      <c r="T109" s="271"/>
      <c r="U109" s="271"/>
      <c r="V109" s="271"/>
      <c r="W109" s="617"/>
      <c r="X109" s="617"/>
      <c r="Y109" s="617"/>
      <c r="Z109" s="617"/>
      <c r="AA109" s="617"/>
      <c r="AB109" s="617"/>
      <c r="AC109" s="617"/>
      <c r="AD109" s="617"/>
      <c r="AE109" s="617"/>
      <c r="AF109" s="617"/>
      <c r="AG109" s="617"/>
      <c r="AH109" s="617"/>
      <c r="AI109" s="617"/>
      <c r="AJ109" s="617"/>
      <c r="AK109" s="617"/>
      <c r="AL109" s="617"/>
      <c r="AM109" s="617"/>
      <c r="AN109" s="617"/>
      <c r="AO109" s="617"/>
      <c r="AP109" s="617"/>
      <c r="AQ109" s="617"/>
      <c r="AR109" s="617"/>
      <c r="AS109" s="617"/>
      <c r="AT109" s="617"/>
      <c r="AU109" s="617"/>
      <c r="AV109" s="617"/>
    </row>
    <row r="110" spans="1:48" ht="15.75" customHeight="1">
      <c r="A110" s="271"/>
      <c r="B110" s="608"/>
      <c r="C110" s="609"/>
      <c r="D110" s="609"/>
      <c r="E110" s="609"/>
      <c r="F110" s="609"/>
      <c r="G110" s="609"/>
      <c r="H110" s="609"/>
      <c r="I110" s="271"/>
      <c r="J110" s="271"/>
      <c r="K110" s="271"/>
      <c r="L110" s="271"/>
      <c r="M110" s="271"/>
      <c r="N110" s="271"/>
      <c r="O110" s="271"/>
      <c r="P110" s="271"/>
      <c r="Q110" s="271"/>
      <c r="R110" s="271"/>
      <c r="S110" s="271"/>
      <c r="T110" s="271"/>
      <c r="U110" s="271"/>
      <c r="V110" s="271"/>
      <c r="W110" s="617"/>
      <c r="X110" s="617"/>
      <c r="Y110" s="617"/>
      <c r="Z110" s="617"/>
      <c r="AA110" s="617"/>
      <c r="AB110" s="617"/>
      <c r="AC110" s="617"/>
      <c r="AD110" s="617"/>
      <c r="AE110" s="617"/>
      <c r="AF110" s="617"/>
      <c r="AG110" s="617"/>
      <c r="AH110" s="617"/>
      <c r="AI110" s="617"/>
      <c r="AJ110" s="617"/>
      <c r="AK110" s="617"/>
      <c r="AL110" s="617"/>
      <c r="AM110" s="617"/>
      <c r="AN110" s="617"/>
      <c r="AO110" s="617"/>
      <c r="AP110" s="617"/>
      <c r="AQ110" s="617"/>
      <c r="AR110" s="617"/>
      <c r="AS110" s="617"/>
      <c r="AT110" s="617"/>
      <c r="AU110" s="617"/>
      <c r="AV110" s="617"/>
    </row>
    <row r="111" spans="1:48" ht="15.75" customHeight="1">
      <c r="A111" s="271"/>
      <c r="B111" s="608"/>
      <c r="C111" s="609"/>
      <c r="D111" s="609"/>
      <c r="E111" s="609"/>
      <c r="F111" s="609"/>
      <c r="G111" s="609"/>
      <c r="H111" s="609"/>
      <c r="I111" s="271"/>
      <c r="J111" s="271"/>
      <c r="K111" s="271"/>
      <c r="L111" s="271"/>
      <c r="M111" s="271"/>
      <c r="N111" s="271"/>
      <c r="O111" s="271"/>
      <c r="P111" s="271"/>
      <c r="Q111" s="271"/>
      <c r="R111" s="271"/>
      <c r="S111" s="271"/>
      <c r="T111" s="271"/>
      <c r="U111" s="271"/>
      <c r="V111" s="271"/>
      <c r="W111" s="617"/>
      <c r="X111" s="617"/>
      <c r="Y111" s="617"/>
      <c r="Z111" s="617"/>
      <c r="AA111" s="617"/>
      <c r="AB111" s="617"/>
      <c r="AC111" s="617"/>
      <c r="AD111" s="617"/>
      <c r="AE111" s="617"/>
      <c r="AF111" s="617"/>
      <c r="AG111" s="617"/>
      <c r="AH111" s="617"/>
      <c r="AI111" s="617"/>
      <c r="AJ111" s="617"/>
      <c r="AK111" s="617"/>
      <c r="AL111" s="617"/>
      <c r="AM111" s="617"/>
      <c r="AN111" s="617"/>
      <c r="AO111" s="617"/>
      <c r="AP111" s="617"/>
      <c r="AQ111" s="617"/>
      <c r="AR111" s="617"/>
      <c r="AS111" s="617"/>
      <c r="AT111" s="617"/>
      <c r="AU111" s="617"/>
      <c r="AV111" s="617"/>
    </row>
    <row r="112" spans="1:48" ht="15.75" customHeight="1">
      <c r="A112" s="271"/>
      <c r="B112" s="608"/>
      <c r="C112" s="609"/>
      <c r="D112" s="609"/>
      <c r="E112" s="609"/>
      <c r="F112" s="609"/>
      <c r="G112" s="609"/>
      <c r="H112" s="609"/>
      <c r="I112" s="271"/>
      <c r="J112" s="271"/>
      <c r="K112" s="271"/>
      <c r="L112" s="271"/>
      <c r="M112" s="271"/>
      <c r="N112" s="271"/>
      <c r="O112" s="271"/>
      <c r="P112" s="271"/>
      <c r="Q112" s="271"/>
      <c r="R112" s="271"/>
      <c r="S112" s="271"/>
      <c r="T112" s="271"/>
      <c r="U112" s="271"/>
      <c r="V112" s="271"/>
      <c r="W112" s="617"/>
      <c r="X112" s="617"/>
      <c r="Y112" s="617"/>
      <c r="Z112" s="617"/>
      <c r="AA112" s="617"/>
      <c r="AB112" s="617"/>
      <c r="AC112" s="617"/>
      <c r="AD112" s="617"/>
      <c r="AE112" s="617"/>
      <c r="AF112" s="617"/>
      <c r="AG112" s="617"/>
      <c r="AH112" s="617"/>
      <c r="AI112" s="617"/>
      <c r="AJ112" s="617"/>
      <c r="AK112" s="617"/>
      <c r="AL112" s="617"/>
      <c r="AM112" s="617"/>
      <c r="AN112" s="617"/>
      <c r="AO112" s="617"/>
      <c r="AP112" s="617"/>
      <c r="AQ112" s="617"/>
      <c r="AR112" s="617"/>
      <c r="AS112" s="617"/>
      <c r="AT112" s="617"/>
      <c r="AU112" s="617"/>
      <c r="AV112" s="617"/>
    </row>
    <row r="113" spans="1:48" ht="15.75" customHeight="1">
      <c r="A113" s="271"/>
      <c r="B113" s="608"/>
      <c r="C113" s="609"/>
      <c r="D113" s="609"/>
      <c r="E113" s="609"/>
      <c r="F113" s="609"/>
      <c r="G113" s="609"/>
      <c r="H113" s="609"/>
      <c r="I113" s="271"/>
      <c r="J113" s="271"/>
      <c r="K113" s="271"/>
      <c r="L113" s="271"/>
      <c r="M113" s="271"/>
      <c r="N113" s="271"/>
      <c r="O113" s="271"/>
      <c r="P113" s="271"/>
      <c r="Q113" s="271"/>
      <c r="R113" s="271"/>
      <c r="S113" s="271"/>
      <c r="T113" s="271"/>
      <c r="U113" s="271"/>
      <c r="V113" s="271"/>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row>
    <row r="114" spans="1:48" ht="15.75" customHeight="1">
      <c r="A114" s="271"/>
      <c r="B114" s="608"/>
      <c r="C114" s="609"/>
      <c r="D114" s="609"/>
      <c r="E114" s="609"/>
      <c r="F114" s="609"/>
      <c r="G114" s="609"/>
      <c r="H114" s="609"/>
      <c r="I114" s="271"/>
      <c r="J114" s="271"/>
      <c r="K114" s="271"/>
      <c r="L114" s="271"/>
      <c r="M114" s="271"/>
      <c r="N114" s="271"/>
      <c r="O114" s="271"/>
      <c r="P114" s="271"/>
      <c r="Q114" s="271"/>
      <c r="R114" s="271"/>
      <c r="S114" s="271"/>
      <c r="T114" s="271"/>
      <c r="U114" s="271"/>
      <c r="V114" s="271"/>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row>
    <row r="115" spans="1:48" ht="15.75" customHeight="1">
      <c r="A115" s="271"/>
      <c r="B115" s="608"/>
      <c r="C115" s="609"/>
      <c r="D115" s="609"/>
      <c r="E115" s="609"/>
      <c r="F115" s="609"/>
      <c r="G115" s="609"/>
      <c r="H115" s="609"/>
      <c r="I115" s="271"/>
      <c r="J115" s="271"/>
      <c r="K115" s="271"/>
      <c r="L115" s="271"/>
      <c r="M115" s="271"/>
      <c r="N115" s="271"/>
      <c r="O115" s="271"/>
      <c r="P115" s="271"/>
      <c r="Q115" s="271"/>
      <c r="R115" s="271"/>
      <c r="S115" s="271"/>
      <c r="T115" s="271"/>
      <c r="U115" s="271"/>
      <c r="V115" s="271"/>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row>
    <row r="116" spans="1:48" ht="15.75" customHeight="1">
      <c r="A116" s="271"/>
      <c r="B116" s="608"/>
      <c r="C116" s="609"/>
      <c r="D116" s="609"/>
      <c r="E116" s="609"/>
      <c r="F116" s="609"/>
      <c r="G116" s="609"/>
      <c r="H116" s="609"/>
      <c r="I116" s="271"/>
      <c r="J116" s="271"/>
      <c r="K116" s="271"/>
      <c r="L116" s="271"/>
      <c r="M116" s="271"/>
      <c r="N116" s="271"/>
      <c r="O116" s="271"/>
      <c r="P116" s="271"/>
      <c r="Q116" s="271"/>
      <c r="R116" s="271"/>
      <c r="S116" s="271"/>
      <c r="T116" s="271"/>
      <c r="U116" s="271"/>
      <c r="V116" s="271"/>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row>
    <row r="117" spans="1:48" ht="15.75" customHeight="1">
      <c r="A117" s="271"/>
      <c r="B117" s="608"/>
      <c r="C117" s="609"/>
      <c r="D117" s="609"/>
      <c r="E117" s="609"/>
      <c r="F117" s="609"/>
      <c r="G117" s="609"/>
      <c r="H117" s="609"/>
      <c r="I117" s="271"/>
      <c r="J117" s="271"/>
      <c r="K117" s="271"/>
      <c r="L117" s="271"/>
      <c r="M117" s="271"/>
      <c r="N117" s="271"/>
      <c r="O117" s="271"/>
      <c r="P117" s="271"/>
      <c r="Q117" s="271"/>
      <c r="R117" s="271"/>
      <c r="S117" s="271"/>
      <c r="T117" s="271"/>
      <c r="U117" s="271"/>
      <c r="V117" s="271"/>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row>
    <row r="118" spans="1:48" ht="15.75" customHeight="1">
      <c r="A118" s="271"/>
      <c r="B118" s="608"/>
      <c r="C118" s="609"/>
      <c r="D118" s="609"/>
      <c r="E118" s="609"/>
      <c r="F118" s="609"/>
      <c r="G118" s="609"/>
      <c r="H118" s="609"/>
      <c r="I118" s="271"/>
      <c r="J118" s="271"/>
      <c r="K118" s="271"/>
      <c r="L118" s="271"/>
      <c r="M118" s="271"/>
      <c r="N118" s="271"/>
      <c r="O118" s="271"/>
      <c r="P118" s="271"/>
      <c r="Q118" s="271"/>
      <c r="R118" s="271"/>
      <c r="S118" s="271"/>
      <c r="T118" s="271"/>
      <c r="U118" s="271"/>
      <c r="V118" s="271"/>
      <c r="W118" s="617"/>
      <c r="X118" s="617"/>
      <c r="Y118" s="617"/>
      <c r="Z118" s="617"/>
      <c r="AA118" s="617"/>
      <c r="AB118" s="617"/>
      <c r="AC118" s="617"/>
      <c r="AD118" s="617"/>
      <c r="AE118" s="617"/>
      <c r="AF118" s="617"/>
      <c r="AG118" s="617"/>
      <c r="AH118" s="617"/>
      <c r="AI118" s="617"/>
      <c r="AJ118" s="617"/>
      <c r="AK118" s="617"/>
      <c r="AL118" s="617"/>
      <c r="AM118" s="617"/>
      <c r="AN118" s="617"/>
      <c r="AO118" s="617"/>
      <c r="AP118" s="617"/>
      <c r="AQ118" s="617"/>
      <c r="AR118" s="617"/>
      <c r="AS118" s="617"/>
      <c r="AT118" s="617"/>
      <c r="AU118" s="617"/>
      <c r="AV118" s="617"/>
    </row>
    <row r="119" spans="1:48" ht="15.75" customHeight="1">
      <c r="A119" s="271"/>
      <c r="B119" s="608"/>
      <c r="C119" s="609"/>
      <c r="D119" s="609"/>
      <c r="E119" s="609"/>
      <c r="F119" s="609"/>
      <c r="G119" s="609"/>
      <c r="H119" s="609"/>
      <c r="I119" s="271"/>
      <c r="J119" s="271"/>
      <c r="K119" s="271"/>
      <c r="L119" s="271"/>
      <c r="M119" s="271"/>
      <c r="N119" s="271"/>
      <c r="O119" s="271"/>
      <c r="P119" s="271"/>
      <c r="Q119" s="271"/>
      <c r="R119" s="271"/>
      <c r="S119" s="271"/>
      <c r="T119" s="271"/>
      <c r="U119" s="271"/>
      <c r="V119" s="271"/>
      <c r="W119" s="617"/>
      <c r="X119" s="617"/>
      <c r="Y119" s="617"/>
      <c r="Z119" s="617"/>
      <c r="AA119" s="617"/>
      <c r="AB119" s="617"/>
      <c r="AC119" s="617"/>
      <c r="AD119" s="617"/>
      <c r="AE119" s="617"/>
      <c r="AF119" s="617"/>
      <c r="AG119" s="617"/>
      <c r="AH119" s="617"/>
      <c r="AI119" s="617"/>
      <c r="AJ119" s="617"/>
      <c r="AK119" s="617"/>
      <c r="AL119" s="617"/>
      <c r="AM119" s="617"/>
      <c r="AN119" s="617"/>
      <c r="AO119" s="617"/>
      <c r="AP119" s="617"/>
      <c r="AQ119" s="617"/>
      <c r="AR119" s="617"/>
      <c r="AS119" s="617"/>
      <c r="AT119" s="617"/>
      <c r="AU119" s="617"/>
      <c r="AV119" s="617"/>
    </row>
    <row r="120" spans="1:48" ht="15.75" customHeight="1">
      <c r="A120" s="271"/>
      <c r="B120" s="608"/>
      <c r="C120" s="609"/>
      <c r="D120" s="609"/>
      <c r="E120" s="609"/>
      <c r="F120" s="609"/>
      <c r="G120" s="609"/>
      <c r="H120" s="609"/>
      <c r="I120" s="271"/>
      <c r="J120" s="271"/>
      <c r="K120" s="271"/>
      <c r="L120" s="271"/>
      <c r="M120" s="271"/>
      <c r="N120" s="271"/>
      <c r="O120" s="271"/>
      <c r="P120" s="271"/>
      <c r="Q120" s="271"/>
      <c r="R120" s="271"/>
      <c r="S120" s="271"/>
      <c r="T120" s="271"/>
      <c r="U120" s="271"/>
      <c r="V120" s="271"/>
      <c r="W120" s="617"/>
      <c r="X120" s="617"/>
      <c r="Y120" s="617"/>
      <c r="Z120" s="617"/>
      <c r="AA120" s="617"/>
      <c r="AB120" s="617"/>
      <c r="AC120" s="617"/>
      <c r="AD120" s="617"/>
      <c r="AE120" s="617"/>
      <c r="AF120" s="617"/>
      <c r="AG120" s="617"/>
      <c r="AH120" s="617"/>
      <c r="AI120" s="617"/>
      <c r="AJ120" s="617"/>
      <c r="AK120" s="617"/>
      <c r="AL120" s="617"/>
      <c r="AM120" s="617"/>
      <c r="AN120" s="617"/>
      <c r="AO120" s="617"/>
      <c r="AP120" s="617"/>
      <c r="AQ120" s="617"/>
      <c r="AR120" s="617"/>
      <c r="AS120" s="617"/>
      <c r="AT120" s="617"/>
      <c r="AU120" s="617"/>
      <c r="AV120" s="617"/>
    </row>
    <row r="121" spans="1:48" ht="15.75" customHeight="1">
      <c r="A121" s="617"/>
      <c r="B121" s="739"/>
      <c r="C121" s="740"/>
      <c r="D121" s="740"/>
      <c r="E121" s="740"/>
      <c r="F121" s="740"/>
      <c r="G121" s="740"/>
      <c r="H121" s="740"/>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17"/>
      <c r="AL121" s="617"/>
      <c r="AM121" s="617"/>
      <c r="AN121" s="617"/>
      <c r="AO121" s="617"/>
      <c r="AP121" s="617"/>
      <c r="AQ121" s="617"/>
      <c r="AR121" s="617"/>
      <c r="AS121" s="617"/>
      <c r="AT121" s="617"/>
      <c r="AU121" s="617"/>
      <c r="AV121" s="617"/>
    </row>
    <row r="122" spans="1:48" ht="15.75" customHeight="1">
      <c r="A122" s="617"/>
      <c r="B122" s="739"/>
      <c r="C122" s="740"/>
      <c r="D122" s="740"/>
      <c r="E122" s="740"/>
      <c r="F122" s="740"/>
      <c r="G122" s="740"/>
      <c r="H122" s="740"/>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7"/>
      <c r="AL122" s="617"/>
      <c r="AM122" s="617"/>
      <c r="AN122" s="617"/>
      <c r="AO122" s="617"/>
      <c r="AP122" s="617"/>
      <c r="AQ122" s="617"/>
      <c r="AR122" s="617"/>
      <c r="AS122" s="617"/>
      <c r="AT122" s="617"/>
      <c r="AU122" s="617"/>
      <c r="AV122" s="617"/>
    </row>
    <row r="123" spans="1:48" ht="15.75" customHeight="1">
      <c r="A123" s="617"/>
      <c r="B123" s="739"/>
      <c r="C123" s="740"/>
      <c r="D123" s="740"/>
      <c r="E123" s="740"/>
      <c r="F123" s="740"/>
      <c r="G123" s="740"/>
      <c r="H123" s="740"/>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17"/>
      <c r="AL123" s="617"/>
      <c r="AM123" s="617"/>
      <c r="AN123" s="617"/>
      <c r="AO123" s="617"/>
      <c r="AP123" s="617"/>
      <c r="AQ123" s="617"/>
      <c r="AR123" s="617"/>
      <c r="AS123" s="617"/>
      <c r="AT123" s="617"/>
      <c r="AU123" s="617"/>
      <c r="AV123" s="617"/>
    </row>
    <row r="124" spans="1:48" ht="15.75" customHeight="1">
      <c r="A124" s="617"/>
      <c r="B124" s="739"/>
      <c r="C124" s="740"/>
      <c r="D124" s="740"/>
      <c r="E124" s="740"/>
      <c r="F124" s="740"/>
      <c r="G124" s="740"/>
      <c r="H124" s="740"/>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17"/>
      <c r="AL124" s="617"/>
      <c r="AM124" s="617"/>
      <c r="AN124" s="617"/>
      <c r="AO124" s="617"/>
      <c r="AP124" s="617"/>
      <c r="AQ124" s="617"/>
      <c r="AR124" s="617"/>
      <c r="AS124" s="617"/>
      <c r="AT124" s="617"/>
      <c r="AU124" s="617"/>
      <c r="AV124" s="617"/>
    </row>
    <row r="125" spans="1:48" ht="15.75" customHeight="1">
      <c r="A125" s="617"/>
      <c r="B125" s="739"/>
      <c r="C125" s="740"/>
      <c r="D125" s="740"/>
      <c r="E125" s="740"/>
      <c r="F125" s="740"/>
      <c r="G125" s="740"/>
      <c r="H125" s="740"/>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17"/>
      <c r="AL125" s="617"/>
      <c r="AM125" s="617"/>
      <c r="AN125" s="617"/>
      <c r="AO125" s="617"/>
      <c r="AP125" s="617"/>
      <c r="AQ125" s="617"/>
      <c r="AR125" s="617"/>
      <c r="AS125" s="617"/>
      <c r="AT125" s="617"/>
      <c r="AU125" s="617"/>
      <c r="AV125" s="617"/>
    </row>
    <row r="126" spans="1:48" ht="15.75" customHeight="1">
      <c r="A126" s="617"/>
      <c r="B126" s="739"/>
      <c r="C126" s="740"/>
      <c r="D126" s="740"/>
      <c r="E126" s="740"/>
      <c r="F126" s="740"/>
      <c r="G126" s="740"/>
      <c r="H126" s="740"/>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17"/>
      <c r="AL126" s="617"/>
      <c r="AM126" s="617"/>
      <c r="AN126" s="617"/>
      <c r="AO126" s="617"/>
      <c r="AP126" s="617"/>
      <c r="AQ126" s="617"/>
      <c r="AR126" s="617"/>
      <c r="AS126" s="617"/>
      <c r="AT126" s="617"/>
      <c r="AU126" s="617"/>
      <c r="AV126" s="617"/>
    </row>
    <row r="127" spans="1:48" ht="15.75" customHeight="1">
      <c r="A127" s="617"/>
      <c r="B127" s="739"/>
      <c r="C127" s="740"/>
      <c r="D127" s="740"/>
      <c r="E127" s="740"/>
      <c r="F127" s="740"/>
      <c r="G127" s="740"/>
      <c r="H127" s="740"/>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row>
    <row r="128" spans="1:48" ht="15.75" customHeight="1">
      <c r="A128" s="617"/>
      <c r="B128" s="739"/>
      <c r="C128" s="740"/>
      <c r="D128" s="740"/>
      <c r="E128" s="740"/>
      <c r="F128" s="740"/>
      <c r="G128" s="740"/>
      <c r="H128" s="740"/>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row>
    <row r="129" spans="1:48" ht="15.75" customHeight="1">
      <c r="A129" s="617"/>
      <c r="B129" s="739"/>
      <c r="C129" s="740"/>
      <c r="D129" s="740"/>
      <c r="E129" s="740"/>
      <c r="F129" s="740"/>
      <c r="G129" s="740"/>
      <c r="H129" s="740"/>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7"/>
      <c r="AR129" s="617"/>
      <c r="AS129" s="617"/>
      <c r="AT129" s="617"/>
      <c r="AU129" s="617"/>
      <c r="AV129" s="617"/>
    </row>
    <row r="130" spans="1:48" ht="15.75" customHeight="1">
      <c r="A130" s="617"/>
      <c r="B130" s="739"/>
      <c r="C130" s="740"/>
      <c r="D130" s="740"/>
      <c r="E130" s="740"/>
      <c r="F130" s="740"/>
      <c r="G130" s="740"/>
      <c r="H130" s="740"/>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row>
    <row r="131" spans="1:48" ht="15.75" customHeight="1">
      <c r="A131" s="617"/>
      <c r="B131" s="739"/>
      <c r="C131" s="740"/>
      <c r="D131" s="740"/>
      <c r="E131" s="740"/>
      <c r="F131" s="740"/>
      <c r="G131" s="740"/>
      <c r="H131" s="740"/>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7"/>
      <c r="AR131" s="617"/>
      <c r="AS131" s="617"/>
      <c r="AT131" s="617"/>
      <c r="AU131" s="617"/>
      <c r="AV131" s="617"/>
    </row>
    <row r="132" spans="1:48" ht="15.75" customHeight="1">
      <c r="A132" s="617"/>
      <c r="B132" s="739"/>
      <c r="C132" s="740"/>
      <c r="D132" s="740"/>
      <c r="E132" s="740"/>
      <c r="F132" s="740"/>
      <c r="G132" s="740"/>
      <c r="H132" s="740"/>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row>
    <row r="133" spans="1:48" ht="15.75" customHeight="1">
      <c r="A133" s="617"/>
      <c r="B133" s="739"/>
      <c r="C133" s="740"/>
      <c r="D133" s="740"/>
      <c r="E133" s="740"/>
      <c r="F133" s="740"/>
      <c r="G133" s="740"/>
      <c r="H133" s="740"/>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row>
    <row r="134" spans="1:48" ht="15.75" customHeight="1">
      <c r="A134" s="617"/>
      <c r="B134" s="739"/>
      <c r="C134" s="740"/>
      <c r="D134" s="740"/>
      <c r="E134" s="740"/>
      <c r="F134" s="740"/>
      <c r="G134" s="740"/>
      <c r="H134" s="740"/>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row>
    <row r="135" spans="1:48" ht="15.75" customHeight="1">
      <c r="A135" s="617"/>
      <c r="B135" s="739"/>
      <c r="C135" s="740"/>
      <c r="D135" s="740"/>
      <c r="E135" s="740"/>
      <c r="F135" s="740"/>
      <c r="G135" s="740"/>
      <c r="H135" s="740"/>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row>
    <row r="136" spans="1:48" ht="15.75" customHeight="1">
      <c r="A136" s="617"/>
      <c r="B136" s="739"/>
      <c r="C136" s="740"/>
      <c r="D136" s="740"/>
      <c r="E136" s="740"/>
      <c r="F136" s="740"/>
      <c r="G136" s="740"/>
      <c r="H136" s="740"/>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row>
    <row r="137" spans="1:48" ht="15.75" customHeight="1">
      <c r="A137" s="617"/>
      <c r="B137" s="739"/>
      <c r="C137" s="740"/>
      <c r="D137" s="740"/>
      <c r="E137" s="740"/>
      <c r="F137" s="740"/>
      <c r="G137" s="740"/>
      <c r="H137" s="740"/>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17"/>
      <c r="AL137" s="617"/>
      <c r="AM137" s="617"/>
      <c r="AN137" s="617"/>
      <c r="AO137" s="617"/>
      <c r="AP137" s="617"/>
      <c r="AQ137" s="617"/>
      <c r="AR137" s="617"/>
      <c r="AS137" s="617"/>
      <c r="AT137" s="617"/>
      <c r="AU137" s="617"/>
      <c r="AV137" s="617"/>
    </row>
    <row r="138" spans="1:48" ht="15.75" customHeight="1">
      <c r="A138" s="617"/>
      <c r="B138" s="739"/>
      <c r="C138" s="740"/>
      <c r="D138" s="740"/>
      <c r="E138" s="740"/>
      <c r="F138" s="740"/>
      <c r="G138" s="740"/>
      <c r="H138" s="740"/>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row>
    <row r="139" spans="1:48" ht="15.75" customHeight="1">
      <c r="A139" s="617"/>
      <c r="B139" s="739"/>
      <c r="C139" s="740"/>
      <c r="D139" s="740"/>
      <c r="E139" s="740"/>
      <c r="F139" s="740"/>
      <c r="G139" s="740"/>
      <c r="H139" s="740"/>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7"/>
      <c r="AL139" s="617"/>
      <c r="AM139" s="617"/>
      <c r="AN139" s="617"/>
      <c r="AO139" s="617"/>
      <c r="AP139" s="617"/>
      <c r="AQ139" s="617"/>
      <c r="AR139" s="617"/>
      <c r="AS139" s="617"/>
      <c r="AT139" s="617"/>
      <c r="AU139" s="617"/>
      <c r="AV139" s="617"/>
    </row>
    <row r="140" spans="1:48" ht="15.75" customHeight="1">
      <c r="A140" s="617"/>
      <c r="B140" s="739"/>
      <c r="C140" s="740"/>
      <c r="D140" s="740"/>
      <c r="E140" s="740"/>
      <c r="F140" s="740"/>
      <c r="G140" s="740"/>
      <c r="H140" s="740"/>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17"/>
      <c r="AL140" s="617"/>
      <c r="AM140" s="617"/>
      <c r="AN140" s="617"/>
      <c r="AO140" s="617"/>
      <c r="AP140" s="617"/>
      <c r="AQ140" s="617"/>
      <c r="AR140" s="617"/>
      <c r="AS140" s="617"/>
      <c r="AT140" s="617"/>
      <c r="AU140" s="617"/>
      <c r="AV140" s="617"/>
    </row>
    <row r="141" spans="1:48" ht="15.75" customHeight="1">
      <c r="A141" s="617"/>
      <c r="B141" s="739"/>
      <c r="C141" s="740"/>
      <c r="D141" s="740"/>
      <c r="E141" s="740"/>
      <c r="F141" s="740"/>
      <c r="G141" s="740"/>
      <c r="H141" s="740"/>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617"/>
      <c r="AL141" s="617"/>
      <c r="AM141" s="617"/>
      <c r="AN141" s="617"/>
      <c r="AO141" s="617"/>
      <c r="AP141" s="617"/>
      <c r="AQ141" s="617"/>
      <c r="AR141" s="617"/>
      <c r="AS141" s="617"/>
      <c r="AT141" s="617"/>
      <c r="AU141" s="617"/>
      <c r="AV141" s="617"/>
    </row>
    <row r="142" spans="1:48" ht="15.75" customHeight="1">
      <c r="A142" s="617"/>
      <c r="B142" s="739"/>
      <c r="C142" s="740"/>
      <c r="D142" s="740"/>
      <c r="E142" s="740"/>
      <c r="F142" s="740"/>
      <c r="G142" s="740"/>
      <c r="H142" s="740"/>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17"/>
      <c r="AL142" s="617"/>
      <c r="AM142" s="617"/>
      <c r="AN142" s="617"/>
      <c r="AO142" s="617"/>
      <c r="AP142" s="617"/>
      <c r="AQ142" s="617"/>
      <c r="AR142" s="617"/>
      <c r="AS142" s="617"/>
      <c r="AT142" s="617"/>
      <c r="AU142" s="617"/>
      <c r="AV142" s="617"/>
    </row>
    <row r="143" spans="1:48" ht="15.75" customHeight="1">
      <c r="A143" s="617"/>
      <c r="B143" s="739"/>
      <c r="C143" s="740"/>
      <c r="D143" s="740"/>
      <c r="E143" s="740"/>
      <c r="F143" s="740"/>
      <c r="G143" s="740"/>
      <c r="H143" s="740"/>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7"/>
      <c r="AL143" s="617"/>
      <c r="AM143" s="617"/>
      <c r="AN143" s="617"/>
      <c r="AO143" s="617"/>
      <c r="AP143" s="617"/>
      <c r="AQ143" s="617"/>
      <c r="AR143" s="617"/>
      <c r="AS143" s="617"/>
      <c r="AT143" s="617"/>
      <c r="AU143" s="617"/>
      <c r="AV143" s="617"/>
    </row>
    <row r="144" spans="1:48" ht="15.75" customHeight="1">
      <c r="A144" s="617"/>
      <c r="B144" s="739"/>
      <c r="C144" s="740"/>
      <c r="D144" s="740"/>
      <c r="E144" s="740"/>
      <c r="F144" s="740"/>
      <c r="G144" s="740"/>
      <c r="H144" s="740"/>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617"/>
      <c r="AL144" s="617"/>
      <c r="AM144" s="617"/>
      <c r="AN144" s="617"/>
      <c r="AO144" s="617"/>
      <c r="AP144" s="617"/>
      <c r="AQ144" s="617"/>
      <c r="AR144" s="617"/>
      <c r="AS144" s="617"/>
      <c r="AT144" s="617"/>
      <c r="AU144" s="617"/>
      <c r="AV144" s="617"/>
    </row>
    <row r="145" spans="1:48" ht="15.75" customHeight="1">
      <c r="A145" s="617"/>
      <c r="B145" s="739"/>
      <c r="C145" s="740"/>
      <c r="D145" s="740"/>
      <c r="E145" s="740"/>
      <c r="F145" s="740"/>
      <c r="G145" s="740"/>
      <c r="H145" s="740"/>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7"/>
      <c r="AR145" s="617"/>
      <c r="AS145" s="617"/>
      <c r="AT145" s="617"/>
      <c r="AU145" s="617"/>
      <c r="AV145" s="617"/>
    </row>
    <row r="146" spans="1:48" ht="15.75" customHeight="1">
      <c r="A146" s="617"/>
      <c r="B146" s="739"/>
      <c r="C146" s="740"/>
      <c r="D146" s="740"/>
      <c r="E146" s="740"/>
      <c r="F146" s="740"/>
      <c r="G146" s="740"/>
      <c r="H146" s="740"/>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17"/>
      <c r="AL146" s="617"/>
      <c r="AM146" s="617"/>
      <c r="AN146" s="617"/>
      <c r="AO146" s="617"/>
      <c r="AP146" s="617"/>
      <c r="AQ146" s="617"/>
      <c r="AR146" s="617"/>
      <c r="AS146" s="617"/>
      <c r="AT146" s="617"/>
      <c r="AU146" s="617"/>
      <c r="AV146" s="617"/>
    </row>
    <row r="147" spans="1:48" ht="15.75" customHeight="1">
      <c r="A147" s="617"/>
      <c r="B147" s="739"/>
      <c r="C147" s="740"/>
      <c r="D147" s="740"/>
      <c r="E147" s="740"/>
      <c r="F147" s="740"/>
      <c r="G147" s="740"/>
      <c r="H147" s="740"/>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7"/>
      <c r="AT147" s="617"/>
      <c r="AU147" s="617"/>
      <c r="AV147" s="617"/>
    </row>
    <row r="148" spans="1:48" ht="15.75" customHeight="1">
      <c r="A148" s="617"/>
      <c r="B148" s="739"/>
      <c r="C148" s="740"/>
      <c r="D148" s="740"/>
      <c r="E148" s="740"/>
      <c r="F148" s="740"/>
      <c r="G148" s="740"/>
      <c r="H148" s="740"/>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7"/>
      <c r="AE148" s="617"/>
      <c r="AF148" s="617"/>
      <c r="AG148" s="617"/>
      <c r="AH148" s="617"/>
      <c r="AI148" s="617"/>
      <c r="AJ148" s="617"/>
      <c r="AK148" s="617"/>
      <c r="AL148" s="617"/>
      <c r="AM148" s="617"/>
      <c r="AN148" s="617"/>
      <c r="AO148" s="617"/>
      <c r="AP148" s="617"/>
      <c r="AQ148" s="617"/>
      <c r="AR148" s="617"/>
      <c r="AS148" s="617"/>
      <c r="AT148" s="617"/>
      <c r="AU148" s="617"/>
      <c r="AV148" s="617"/>
    </row>
    <row r="149" spans="1:48" ht="15.75" customHeight="1">
      <c r="A149" s="617"/>
      <c r="B149" s="739"/>
      <c r="C149" s="740"/>
      <c r="D149" s="740"/>
      <c r="E149" s="740"/>
      <c r="F149" s="740"/>
      <c r="G149" s="740"/>
      <c r="H149" s="740"/>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617"/>
      <c r="AL149" s="617"/>
      <c r="AM149" s="617"/>
      <c r="AN149" s="617"/>
      <c r="AO149" s="617"/>
      <c r="AP149" s="617"/>
      <c r="AQ149" s="617"/>
      <c r="AR149" s="617"/>
      <c r="AS149" s="617"/>
      <c r="AT149" s="617"/>
      <c r="AU149" s="617"/>
      <c r="AV149" s="617"/>
    </row>
    <row r="150" spans="1:48" ht="15.75" customHeight="1">
      <c r="A150" s="617"/>
      <c r="B150" s="739"/>
      <c r="C150" s="740"/>
      <c r="D150" s="740"/>
      <c r="E150" s="740"/>
      <c r="F150" s="740"/>
      <c r="G150" s="740"/>
      <c r="H150" s="740"/>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7"/>
      <c r="AF150" s="617"/>
      <c r="AG150" s="617"/>
      <c r="AH150" s="617"/>
      <c r="AI150" s="617"/>
      <c r="AJ150" s="617"/>
      <c r="AK150" s="617"/>
      <c r="AL150" s="617"/>
      <c r="AM150" s="617"/>
      <c r="AN150" s="617"/>
      <c r="AO150" s="617"/>
      <c r="AP150" s="617"/>
      <c r="AQ150" s="617"/>
      <c r="AR150" s="617"/>
      <c r="AS150" s="617"/>
      <c r="AT150" s="617"/>
      <c r="AU150" s="617"/>
      <c r="AV150" s="617"/>
    </row>
    <row r="151" spans="1:48" ht="15.75" customHeight="1">
      <c r="A151" s="617"/>
      <c r="B151" s="739"/>
      <c r="C151" s="740"/>
      <c r="D151" s="740"/>
      <c r="E151" s="740"/>
      <c r="F151" s="740"/>
      <c r="G151" s="740"/>
      <c r="H151" s="740"/>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7"/>
      <c r="AL151" s="617"/>
      <c r="AM151" s="617"/>
      <c r="AN151" s="617"/>
      <c r="AO151" s="617"/>
      <c r="AP151" s="617"/>
      <c r="AQ151" s="617"/>
      <c r="AR151" s="617"/>
      <c r="AS151" s="617"/>
      <c r="AT151" s="617"/>
      <c r="AU151" s="617"/>
      <c r="AV151" s="617"/>
    </row>
    <row r="152" spans="1:48" ht="15.75" customHeight="1">
      <c r="A152" s="617"/>
      <c r="B152" s="739"/>
      <c r="C152" s="740"/>
      <c r="D152" s="740"/>
      <c r="E152" s="740"/>
      <c r="F152" s="740"/>
      <c r="G152" s="740"/>
      <c r="H152" s="740"/>
      <c r="I152" s="617"/>
      <c r="J152" s="617"/>
      <c r="K152" s="617"/>
      <c r="L152" s="617"/>
      <c r="M152" s="617"/>
      <c r="N152" s="617"/>
      <c r="O152" s="617"/>
      <c r="P152" s="617"/>
      <c r="Q152" s="617"/>
      <c r="R152" s="617"/>
      <c r="S152" s="617"/>
      <c r="T152" s="617"/>
      <c r="U152" s="617"/>
      <c r="V152" s="617"/>
      <c r="W152" s="617"/>
      <c r="X152" s="617"/>
      <c r="Y152" s="617"/>
      <c r="Z152" s="617"/>
      <c r="AA152" s="617"/>
      <c r="AB152" s="617"/>
      <c r="AC152" s="617"/>
      <c r="AD152" s="617"/>
      <c r="AE152" s="617"/>
      <c r="AF152" s="617"/>
      <c r="AG152" s="617"/>
      <c r="AH152" s="617"/>
      <c r="AI152" s="617"/>
      <c r="AJ152" s="617"/>
      <c r="AK152" s="617"/>
      <c r="AL152" s="617"/>
      <c r="AM152" s="617"/>
      <c r="AN152" s="617"/>
      <c r="AO152" s="617"/>
      <c r="AP152" s="617"/>
      <c r="AQ152" s="617"/>
      <c r="AR152" s="617"/>
      <c r="AS152" s="617"/>
      <c r="AT152" s="617"/>
      <c r="AU152" s="617"/>
      <c r="AV152" s="617"/>
    </row>
    <row r="153" spans="1:48" ht="15.75" customHeight="1">
      <c r="A153" s="617"/>
      <c r="B153" s="739"/>
      <c r="C153" s="740"/>
      <c r="D153" s="740"/>
      <c r="E153" s="740"/>
      <c r="F153" s="740"/>
      <c r="G153" s="740"/>
      <c r="H153" s="740"/>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17"/>
      <c r="AL153" s="617"/>
      <c r="AM153" s="617"/>
      <c r="AN153" s="617"/>
      <c r="AO153" s="617"/>
      <c r="AP153" s="617"/>
      <c r="AQ153" s="617"/>
      <c r="AR153" s="617"/>
      <c r="AS153" s="617"/>
      <c r="AT153" s="617"/>
      <c r="AU153" s="617"/>
      <c r="AV153" s="617"/>
    </row>
    <row r="154" spans="1:48" ht="15.75" customHeight="1">
      <c r="A154" s="617"/>
      <c r="B154" s="739"/>
      <c r="C154" s="740"/>
      <c r="D154" s="740"/>
      <c r="E154" s="740"/>
      <c r="F154" s="740"/>
      <c r="G154" s="740"/>
      <c r="H154" s="740"/>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17"/>
      <c r="AL154" s="617"/>
      <c r="AM154" s="617"/>
      <c r="AN154" s="617"/>
      <c r="AO154" s="617"/>
      <c r="AP154" s="617"/>
      <c r="AQ154" s="617"/>
      <c r="AR154" s="617"/>
      <c r="AS154" s="617"/>
      <c r="AT154" s="617"/>
      <c r="AU154" s="617"/>
      <c r="AV154" s="617"/>
    </row>
    <row r="155" spans="1:48" ht="15.75" customHeight="1">
      <c r="A155" s="617"/>
      <c r="B155" s="739"/>
      <c r="C155" s="740"/>
      <c r="D155" s="740"/>
      <c r="E155" s="740"/>
      <c r="F155" s="740"/>
      <c r="G155" s="740"/>
      <c r="H155" s="740"/>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17"/>
      <c r="AL155" s="617"/>
      <c r="AM155" s="617"/>
      <c r="AN155" s="617"/>
      <c r="AO155" s="617"/>
      <c r="AP155" s="617"/>
      <c r="AQ155" s="617"/>
      <c r="AR155" s="617"/>
      <c r="AS155" s="617"/>
      <c r="AT155" s="617"/>
      <c r="AU155" s="617"/>
      <c r="AV155" s="617"/>
    </row>
    <row r="156" spans="1:48" ht="15.75" customHeight="1">
      <c r="A156" s="617"/>
      <c r="B156" s="739"/>
      <c r="C156" s="740"/>
      <c r="D156" s="740"/>
      <c r="E156" s="740"/>
      <c r="F156" s="740"/>
      <c r="G156" s="740"/>
      <c r="H156" s="740"/>
      <c r="I156" s="617"/>
      <c r="J156" s="617"/>
      <c r="K156" s="617"/>
      <c r="L156" s="617"/>
      <c r="M156" s="617"/>
      <c r="N156" s="617"/>
      <c r="O156" s="617"/>
      <c r="P156" s="617"/>
      <c r="Q156" s="617"/>
      <c r="R156" s="617"/>
      <c r="S156" s="617"/>
      <c r="T156" s="617"/>
      <c r="U156" s="617"/>
      <c r="V156" s="617"/>
      <c r="W156" s="617"/>
      <c r="X156" s="617"/>
      <c r="Y156" s="617"/>
      <c r="Z156" s="617"/>
      <c r="AA156" s="617"/>
      <c r="AB156" s="617"/>
      <c r="AC156" s="617"/>
      <c r="AD156" s="617"/>
      <c r="AE156" s="617"/>
      <c r="AF156" s="617"/>
      <c r="AG156" s="617"/>
      <c r="AH156" s="617"/>
      <c r="AI156" s="617"/>
      <c r="AJ156" s="617"/>
      <c r="AK156" s="617"/>
      <c r="AL156" s="617"/>
      <c r="AM156" s="617"/>
      <c r="AN156" s="617"/>
      <c r="AO156" s="617"/>
      <c r="AP156" s="617"/>
      <c r="AQ156" s="617"/>
      <c r="AR156" s="617"/>
      <c r="AS156" s="617"/>
      <c r="AT156" s="617"/>
      <c r="AU156" s="617"/>
      <c r="AV156" s="617"/>
    </row>
    <row r="157" spans="1:48" ht="15.75" customHeight="1">
      <c r="A157" s="617"/>
      <c r="B157" s="739"/>
      <c r="C157" s="740"/>
      <c r="D157" s="740"/>
      <c r="E157" s="740"/>
      <c r="F157" s="740"/>
      <c r="G157" s="740"/>
      <c r="H157" s="740"/>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7"/>
      <c r="AF157" s="617"/>
      <c r="AG157" s="617"/>
      <c r="AH157" s="617"/>
      <c r="AI157" s="617"/>
      <c r="AJ157" s="617"/>
      <c r="AK157" s="617"/>
      <c r="AL157" s="617"/>
      <c r="AM157" s="617"/>
      <c r="AN157" s="617"/>
      <c r="AO157" s="617"/>
      <c r="AP157" s="617"/>
      <c r="AQ157" s="617"/>
      <c r="AR157" s="617"/>
      <c r="AS157" s="617"/>
      <c r="AT157" s="617"/>
      <c r="AU157" s="617"/>
      <c r="AV157" s="617"/>
    </row>
    <row r="158" spans="1:48" ht="15.75" customHeight="1">
      <c r="A158" s="617"/>
      <c r="B158" s="739"/>
      <c r="C158" s="740"/>
      <c r="D158" s="740"/>
      <c r="E158" s="740"/>
      <c r="F158" s="740"/>
      <c r="G158" s="740"/>
      <c r="H158" s="740"/>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617"/>
      <c r="AL158" s="617"/>
      <c r="AM158" s="617"/>
      <c r="AN158" s="617"/>
      <c r="AO158" s="617"/>
      <c r="AP158" s="617"/>
      <c r="AQ158" s="617"/>
      <c r="AR158" s="617"/>
      <c r="AS158" s="617"/>
      <c r="AT158" s="617"/>
      <c r="AU158" s="617"/>
      <c r="AV158" s="617"/>
    </row>
    <row r="159" spans="1:48" ht="15.75" customHeight="1">
      <c r="A159" s="617"/>
      <c r="B159" s="739"/>
      <c r="C159" s="740"/>
      <c r="D159" s="740"/>
      <c r="E159" s="740"/>
      <c r="F159" s="740"/>
      <c r="G159" s="740"/>
      <c r="H159" s="740"/>
      <c r="I159" s="617"/>
      <c r="J159" s="617"/>
      <c r="K159" s="617"/>
      <c r="L159" s="617"/>
      <c r="M159" s="617"/>
      <c r="N159" s="617"/>
      <c r="O159" s="617"/>
      <c r="P159" s="617"/>
      <c r="Q159" s="617"/>
      <c r="R159" s="617"/>
      <c r="S159" s="617"/>
      <c r="T159" s="617"/>
      <c r="U159" s="617"/>
      <c r="V159" s="617"/>
      <c r="W159" s="617"/>
      <c r="X159" s="617"/>
      <c r="Y159" s="617"/>
      <c r="Z159" s="617"/>
      <c r="AA159" s="617"/>
      <c r="AB159" s="617"/>
      <c r="AC159" s="617"/>
      <c r="AD159" s="617"/>
      <c r="AE159" s="617"/>
      <c r="AF159" s="617"/>
      <c r="AG159" s="617"/>
      <c r="AH159" s="617"/>
      <c r="AI159" s="617"/>
      <c r="AJ159" s="617"/>
      <c r="AK159" s="617"/>
      <c r="AL159" s="617"/>
      <c r="AM159" s="617"/>
      <c r="AN159" s="617"/>
      <c r="AO159" s="617"/>
      <c r="AP159" s="617"/>
      <c r="AQ159" s="617"/>
      <c r="AR159" s="617"/>
      <c r="AS159" s="617"/>
      <c r="AT159" s="617"/>
      <c r="AU159" s="617"/>
      <c r="AV159" s="617"/>
    </row>
    <row r="160" spans="1:48" ht="15.75" customHeight="1">
      <c r="A160" s="617"/>
      <c r="B160" s="739"/>
      <c r="C160" s="740"/>
      <c r="D160" s="740"/>
      <c r="E160" s="740"/>
      <c r="F160" s="740"/>
      <c r="G160" s="740"/>
      <c r="H160" s="740"/>
      <c r="I160" s="617"/>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7"/>
      <c r="AF160" s="617"/>
      <c r="AG160" s="617"/>
      <c r="AH160" s="617"/>
      <c r="AI160" s="617"/>
      <c r="AJ160" s="617"/>
      <c r="AK160" s="617"/>
      <c r="AL160" s="617"/>
      <c r="AM160" s="617"/>
      <c r="AN160" s="617"/>
      <c r="AO160" s="617"/>
      <c r="AP160" s="617"/>
      <c r="AQ160" s="617"/>
      <c r="AR160" s="617"/>
      <c r="AS160" s="617"/>
      <c r="AT160" s="617"/>
      <c r="AU160" s="617"/>
      <c r="AV160" s="617"/>
    </row>
    <row r="161" spans="1:48" ht="15.75" customHeight="1">
      <c r="A161" s="617"/>
      <c r="B161" s="739"/>
      <c r="C161" s="740"/>
      <c r="D161" s="740"/>
      <c r="E161" s="740"/>
      <c r="F161" s="740"/>
      <c r="G161" s="740"/>
      <c r="H161" s="740"/>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17"/>
      <c r="AL161" s="617"/>
      <c r="AM161" s="617"/>
      <c r="AN161" s="617"/>
      <c r="AO161" s="617"/>
      <c r="AP161" s="617"/>
      <c r="AQ161" s="617"/>
      <c r="AR161" s="617"/>
      <c r="AS161" s="617"/>
      <c r="AT161" s="617"/>
      <c r="AU161" s="617"/>
      <c r="AV161" s="617"/>
    </row>
    <row r="162" spans="1:48" ht="15.75" customHeight="1">
      <c r="A162" s="617"/>
      <c r="B162" s="739"/>
      <c r="C162" s="740"/>
      <c r="D162" s="740"/>
      <c r="E162" s="740"/>
      <c r="F162" s="740"/>
      <c r="G162" s="740"/>
      <c r="H162" s="740"/>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7"/>
      <c r="AF162" s="617"/>
      <c r="AG162" s="617"/>
      <c r="AH162" s="617"/>
      <c r="AI162" s="617"/>
      <c r="AJ162" s="617"/>
      <c r="AK162" s="617"/>
      <c r="AL162" s="617"/>
      <c r="AM162" s="617"/>
      <c r="AN162" s="617"/>
      <c r="AO162" s="617"/>
      <c r="AP162" s="617"/>
      <c r="AQ162" s="617"/>
      <c r="AR162" s="617"/>
      <c r="AS162" s="617"/>
      <c r="AT162" s="617"/>
      <c r="AU162" s="617"/>
      <c r="AV162" s="617"/>
    </row>
    <row r="163" spans="1:48" ht="15.75" customHeight="1">
      <c r="A163" s="617"/>
      <c r="B163" s="739"/>
      <c r="C163" s="740"/>
      <c r="D163" s="740"/>
      <c r="E163" s="740"/>
      <c r="F163" s="740"/>
      <c r="G163" s="740"/>
      <c r="H163" s="740"/>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7"/>
      <c r="AF163" s="617"/>
      <c r="AG163" s="617"/>
      <c r="AH163" s="617"/>
      <c r="AI163" s="617"/>
      <c r="AJ163" s="617"/>
      <c r="AK163" s="617"/>
      <c r="AL163" s="617"/>
      <c r="AM163" s="617"/>
      <c r="AN163" s="617"/>
      <c r="AO163" s="617"/>
      <c r="AP163" s="617"/>
      <c r="AQ163" s="617"/>
      <c r="AR163" s="617"/>
      <c r="AS163" s="617"/>
      <c r="AT163" s="617"/>
      <c r="AU163" s="617"/>
      <c r="AV163" s="617"/>
    </row>
    <row r="164" spans="1:48" ht="15.75" customHeight="1">
      <c r="A164" s="617"/>
      <c r="B164" s="739"/>
      <c r="C164" s="740"/>
      <c r="D164" s="740"/>
      <c r="E164" s="740"/>
      <c r="F164" s="740"/>
      <c r="G164" s="740"/>
      <c r="H164" s="740"/>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7"/>
      <c r="AF164" s="617"/>
      <c r="AG164" s="617"/>
      <c r="AH164" s="617"/>
      <c r="AI164" s="617"/>
      <c r="AJ164" s="617"/>
      <c r="AK164" s="617"/>
      <c r="AL164" s="617"/>
      <c r="AM164" s="617"/>
      <c r="AN164" s="617"/>
      <c r="AO164" s="617"/>
      <c r="AP164" s="617"/>
      <c r="AQ164" s="617"/>
      <c r="AR164" s="617"/>
      <c r="AS164" s="617"/>
      <c r="AT164" s="617"/>
      <c r="AU164" s="617"/>
      <c r="AV164" s="617"/>
    </row>
    <row r="165" spans="1:48" ht="15.75" customHeight="1">
      <c r="A165" s="617"/>
      <c r="B165" s="739"/>
      <c r="C165" s="740"/>
      <c r="D165" s="740"/>
      <c r="E165" s="740"/>
      <c r="F165" s="740"/>
      <c r="G165" s="740"/>
      <c r="H165" s="740"/>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7"/>
      <c r="AL165" s="617"/>
      <c r="AM165" s="617"/>
      <c r="AN165" s="617"/>
      <c r="AO165" s="617"/>
      <c r="AP165" s="617"/>
      <c r="AQ165" s="617"/>
      <c r="AR165" s="617"/>
      <c r="AS165" s="617"/>
      <c r="AT165" s="617"/>
      <c r="AU165" s="617"/>
      <c r="AV165" s="617"/>
    </row>
    <row r="166" spans="1:48" ht="15.75" customHeight="1">
      <c r="A166" s="617"/>
      <c r="B166" s="739"/>
      <c r="C166" s="740"/>
      <c r="D166" s="740"/>
      <c r="E166" s="740"/>
      <c r="F166" s="740"/>
      <c r="G166" s="740"/>
      <c r="H166" s="740"/>
      <c r="I166" s="617"/>
      <c r="J166" s="617"/>
      <c r="K166" s="617"/>
      <c r="L166" s="617"/>
      <c r="M166" s="617"/>
      <c r="N166" s="617"/>
      <c r="O166" s="617"/>
      <c r="P166" s="617"/>
      <c r="Q166" s="617"/>
      <c r="R166" s="617"/>
      <c r="S166" s="617"/>
      <c r="T166" s="617"/>
      <c r="U166" s="617"/>
      <c r="V166" s="617"/>
      <c r="W166" s="617"/>
      <c r="X166" s="617"/>
      <c r="Y166" s="617"/>
      <c r="Z166" s="617"/>
      <c r="AA166" s="617"/>
      <c r="AB166" s="617"/>
      <c r="AC166" s="617"/>
      <c r="AD166" s="617"/>
      <c r="AE166" s="617"/>
      <c r="AF166" s="617"/>
      <c r="AG166" s="617"/>
      <c r="AH166" s="617"/>
      <c r="AI166" s="617"/>
      <c r="AJ166" s="617"/>
      <c r="AK166" s="617"/>
      <c r="AL166" s="617"/>
      <c r="AM166" s="617"/>
      <c r="AN166" s="617"/>
      <c r="AO166" s="617"/>
      <c r="AP166" s="617"/>
      <c r="AQ166" s="617"/>
      <c r="AR166" s="617"/>
      <c r="AS166" s="617"/>
      <c r="AT166" s="617"/>
      <c r="AU166" s="617"/>
      <c r="AV166" s="617"/>
    </row>
    <row r="167" spans="1:48" ht="15.75" customHeight="1">
      <c r="A167" s="617"/>
      <c r="B167" s="739"/>
      <c r="C167" s="740"/>
      <c r="D167" s="740"/>
      <c r="E167" s="740"/>
      <c r="F167" s="740"/>
      <c r="G167" s="740"/>
      <c r="H167" s="740"/>
      <c r="I167" s="617"/>
      <c r="J167" s="617"/>
      <c r="K167" s="617"/>
      <c r="L167" s="617"/>
      <c r="M167" s="617"/>
      <c r="N167" s="617"/>
      <c r="O167" s="617"/>
      <c r="P167" s="617"/>
      <c r="Q167" s="617"/>
      <c r="R167" s="617"/>
      <c r="S167" s="617"/>
      <c r="T167" s="617"/>
      <c r="U167" s="617"/>
      <c r="V167" s="617"/>
      <c r="W167" s="617"/>
      <c r="X167" s="617"/>
      <c r="Y167" s="617"/>
      <c r="Z167" s="617"/>
      <c r="AA167" s="617"/>
      <c r="AB167" s="617"/>
      <c r="AC167" s="617"/>
      <c r="AD167" s="617"/>
      <c r="AE167" s="617"/>
      <c r="AF167" s="617"/>
      <c r="AG167" s="617"/>
      <c r="AH167" s="617"/>
      <c r="AI167" s="617"/>
      <c r="AJ167" s="617"/>
      <c r="AK167" s="617"/>
      <c r="AL167" s="617"/>
      <c r="AM167" s="617"/>
      <c r="AN167" s="617"/>
      <c r="AO167" s="617"/>
      <c r="AP167" s="617"/>
      <c r="AQ167" s="617"/>
      <c r="AR167" s="617"/>
      <c r="AS167" s="617"/>
      <c r="AT167" s="617"/>
      <c r="AU167" s="617"/>
      <c r="AV167" s="617"/>
    </row>
    <row r="168" spans="1:48" ht="15.75" customHeight="1">
      <c r="A168" s="617"/>
      <c r="B168" s="739"/>
      <c r="C168" s="740"/>
      <c r="D168" s="740"/>
      <c r="E168" s="740"/>
      <c r="F168" s="740"/>
      <c r="G168" s="740"/>
      <c r="H168" s="740"/>
      <c r="I168" s="617"/>
      <c r="J168" s="617"/>
      <c r="K168" s="617"/>
      <c r="L168" s="617"/>
      <c r="M168" s="617"/>
      <c r="N168" s="617"/>
      <c r="O168" s="617"/>
      <c r="P168" s="617"/>
      <c r="Q168" s="617"/>
      <c r="R168" s="617"/>
      <c r="S168" s="617"/>
      <c r="T168" s="617"/>
      <c r="U168" s="617"/>
      <c r="V168" s="617"/>
      <c r="W168" s="617"/>
      <c r="X168" s="617"/>
      <c r="Y168" s="617"/>
      <c r="Z168" s="617"/>
      <c r="AA168" s="617"/>
      <c r="AB168" s="617"/>
      <c r="AC168" s="617"/>
      <c r="AD168" s="617"/>
      <c r="AE168" s="617"/>
      <c r="AF168" s="617"/>
      <c r="AG168" s="617"/>
      <c r="AH168" s="617"/>
      <c r="AI168" s="617"/>
      <c r="AJ168" s="617"/>
      <c r="AK168" s="617"/>
      <c r="AL168" s="617"/>
      <c r="AM168" s="617"/>
      <c r="AN168" s="617"/>
      <c r="AO168" s="617"/>
      <c r="AP168" s="617"/>
      <c r="AQ168" s="617"/>
      <c r="AR168" s="617"/>
      <c r="AS168" s="617"/>
      <c r="AT168" s="617"/>
      <c r="AU168" s="617"/>
      <c r="AV168" s="617"/>
    </row>
    <row r="169" spans="1:48" ht="15.75" customHeight="1">
      <c r="A169" s="617"/>
      <c r="B169" s="739"/>
      <c r="C169" s="740"/>
      <c r="D169" s="740"/>
      <c r="E169" s="740"/>
      <c r="F169" s="740"/>
      <c r="G169" s="740"/>
      <c r="H169" s="740"/>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7"/>
      <c r="AJ169" s="617"/>
      <c r="AK169" s="617"/>
      <c r="AL169" s="617"/>
      <c r="AM169" s="617"/>
      <c r="AN169" s="617"/>
      <c r="AO169" s="617"/>
      <c r="AP169" s="617"/>
      <c r="AQ169" s="617"/>
      <c r="AR169" s="617"/>
      <c r="AS169" s="617"/>
      <c r="AT169" s="617"/>
      <c r="AU169" s="617"/>
      <c r="AV169" s="617"/>
    </row>
    <row r="170" spans="1:48" ht="15.75" customHeight="1">
      <c r="A170" s="617"/>
      <c r="B170" s="739"/>
      <c r="C170" s="740"/>
      <c r="D170" s="740"/>
      <c r="E170" s="740"/>
      <c r="F170" s="740"/>
      <c r="G170" s="740"/>
      <c r="H170" s="740"/>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7"/>
      <c r="AJ170" s="617"/>
      <c r="AK170" s="617"/>
      <c r="AL170" s="617"/>
      <c r="AM170" s="617"/>
      <c r="AN170" s="617"/>
      <c r="AO170" s="617"/>
      <c r="AP170" s="617"/>
      <c r="AQ170" s="617"/>
      <c r="AR170" s="617"/>
      <c r="AS170" s="617"/>
      <c r="AT170" s="617"/>
      <c r="AU170" s="617"/>
      <c r="AV170" s="617"/>
    </row>
    <row r="171" spans="1:48" ht="15.75" customHeight="1">
      <c r="A171" s="617"/>
      <c r="B171" s="739"/>
      <c r="C171" s="740"/>
      <c r="D171" s="740"/>
      <c r="E171" s="740"/>
      <c r="F171" s="740"/>
      <c r="G171" s="740"/>
      <c r="H171" s="740"/>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7"/>
      <c r="AJ171" s="617"/>
      <c r="AK171" s="617"/>
      <c r="AL171" s="617"/>
      <c r="AM171" s="617"/>
      <c r="AN171" s="617"/>
      <c r="AO171" s="617"/>
      <c r="AP171" s="617"/>
      <c r="AQ171" s="617"/>
      <c r="AR171" s="617"/>
      <c r="AS171" s="617"/>
      <c r="AT171" s="617"/>
      <c r="AU171" s="617"/>
      <c r="AV171" s="617"/>
    </row>
    <row r="172" spans="1:48" ht="15.75" customHeight="1">
      <c r="A172" s="617"/>
      <c r="B172" s="739"/>
      <c r="C172" s="740"/>
      <c r="D172" s="740"/>
      <c r="E172" s="740"/>
      <c r="F172" s="740"/>
      <c r="G172" s="740"/>
      <c r="H172" s="740"/>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7"/>
      <c r="AF172" s="617"/>
      <c r="AG172" s="617"/>
      <c r="AH172" s="617"/>
      <c r="AI172" s="617"/>
      <c r="AJ172" s="617"/>
      <c r="AK172" s="617"/>
      <c r="AL172" s="617"/>
      <c r="AM172" s="617"/>
      <c r="AN172" s="617"/>
      <c r="AO172" s="617"/>
      <c r="AP172" s="617"/>
      <c r="AQ172" s="617"/>
      <c r="AR172" s="617"/>
      <c r="AS172" s="617"/>
      <c r="AT172" s="617"/>
      <c r="AU172" s="617"/>
      <c r="AV172" s="617"/>
    </row>
    <row r="173" spans="1:48" ht="15.75" customHeight="1">
      <c r="A173" s="617"/>
      <c r="B173" s="739"/>
      <c r="C173" s="740"/>
      <c r="D173" s="740"/>
      <c r="E173" s="740"/>
      <c r="F173" s="740"/>
      <c r="G173" s="740"/>
      <c r="H173" s="740"/>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17"/>
      <c r="AL173" s="617"/>
      <c r="AM173" s="617"/>
      <c r="AN173" s="617"/>
      <c r="AO173" s="617"/>
      <c r="AP173" s="617"/>
      <c r="AQ173" s="617"/>
      <c r="AR173" s="617"/>
      <c r="AS173" s="617"/>
      <c r="AT173" s="617"/>
      <c r="AU173" s="617"/>
      <c r="AV173" s="617"/>
    </row>
    <row r="174" spans="1:48" ht="15.75" customHeight="1">
      <c r="A174" s="617"/>
      <c r="B174" s="739"/>
      <c r="C174" s="740"/>
      <c r="D174" s="740"/>
      <c r="E174" s="740"/>
      <c r="F174" s="740"/>
      <c r="G174" s="740"/>
      <c r="H174" s="740"/>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17"/>
      <c r="AL174" s="617"/>
      <c r="AM174" s="617"/>
      <c r="AN174" s="617"/>
      <c r="AO174" s="617"/>
      <c r="AP174" s="617"/>
      <c r="AQ174" s="617"/>
      <c r="AR174" s="617"/>
      <c r="AS174" s="617"/>
      <c r="AT174" s="617"/>
      <c r="AU174" s="617"/>
      <c r="AV174" s="617"/>
    </row>
    <row r="175" spans="1:48" ht="15.75" customHeight="1">
      <c r="A175" s="617"/>
      <c r="B175" s="739"/>
      <c r="C175" s="740"/>
      <c r="D175" s="740"/>
      <c r="E175" s="740"/>
      <c r="F175" s="740"/>
      <c r="G175" s="740"/>
      <c r="H175" s="740"/>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7"/>
      <c r="AL175" s="617"/>
      <c r="AM175" s="617"/>
      <c r="AN175" s="617"/>
      <c r="AO175" s="617"/>
      <c r="AP175" s="617"/>
      <c r="AQ175" s="617"/>
      <c r="AR175" s="617"/>
      <c r="AS175" s="617"/>
      <c r="AT175" s="617"/>
      <c r="AU175" s="617"/>
      <c r="AV175" s="617"/>
    </row>
    <row r="176" spans="1:48" ht="15.75" customHeight="1">
      <c r="A176" s="617"/>
      <c r="B176" s="739"/>
      <c r="C176" s="740"/>
      <c r="D176" s="740"/>
      <c r="E176" s="740"/>
      <c r="F176" s="740"/>
      <c r="G176" s="740"/>
      <c r="H176" s="740"/>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7"/>
      <c r="AL176" s="617"/>
      <c r="AM176" s="617"/>
      <c r="AN176" s="617"/>
      <c r="AO176" s="617"/>
      <c r="AP176" s="617"/>
      <c r="AQ176" s="617"/>
      <c r="AR176" s="617"/>
      <c r="AS176" s="617"/>
      <c r="AT176" s="617"/>
      <c r="AU176" s="617"/>
      <c r="AV176" s="617"/>
    </row>
    <row r="177" spans="1:48" ht="15.75" customHeight="1">
      <c r="A177" s="617"/>
      <c r="B177" s="739"/>
      <c r="C177" s="740"/>
      <c r="D177" s="740"/>
      <c r="E177" s="740"/>
      <c r="F177" s="740"/>
      <c r="G177" s="740"/>
      <c r="H177" s="740"/>
      <c r="I177" s="617"/>
      <c r="J177" s="617"/>
      <c r="K177" s="617"/>
      <c r="L177" s="617"/>
      <c r="M177" s="617"/>
      <c r="N177" s="617"/>
      <c r="O177" s="617"/>
      <c r="P177" s="617"/>
      <c r="Q177" s="617"/>
      <c r="R177" s="617"/>
      <c r="S177" s="617"/>
      <c r="T177" s="617"/>
      <c r="U177" s="617"/>
      <c r="V177" s="617"/>
      <c r="W177" s="617"/>
      <c r="X177" s="617"/>
      <c r="Y177" s="617"/>
      <c r="Z177" s="617"/>
      <c r="AA177" s="617"/>
      <c r="AB177" s="617"/>
      <c r="AC177" s="617"/>
      <c r="AD177" s="617"/>
      <c r="AE177" s="617"/>
      <c r="AF177" s="617"/>
      <c r="AG177" s="617"/>
      <c r="AH177" s="617"/>
      <c r="AI177" s="617"/>
      <c r="AJ177" s="617"/>
      <c r="AK177" s="617"/>
      <c r="AL177" s="617"/>
      <c r="AM177" s="617"/>
      <c r="AN177" s="617"/>
      <c r="AO177" s="617"/>
      <c r="AP177" s="617"/>
      <c r="AQ177" s="617"/>
      <c r="AR177" s="617"/>
      <c r="AS177" s="617"/>
      <c r="AT177" s="617"/>
      <c r="AU177" s="617"/>
      <c r="AV177" s="617"/>
    </row>
    <row r="178" spans="1:48" ht="15.75" customHeight="1">
      <c r="A178" s="617"/>
      <c r="B178" s="739"/>
      <c r="C178" s="740"/>
      <c r="D178" s="740"/>
      <c r="E178" s="740"/>
      <c r="F178" s="740"/>
      <c r="G178" s="740"/>
      <c r="H178" s="740"/>
      <c r="I178" s="617"/>
      <c r="J178" s="617"/>
      <c r="K178" s="617"/>
      <c r="L178" s="617"/>
      <c r="M178" s="617"/>
      <c r="N178" s="617"/>
      <c r="O178" s="617"/>
      <c r="P178" s="617"/>
      <c r="Q178" s="617"/>
      <c r="R178" s="617"/>
      <c r="S178" s="617"/>
      <c r="T178" s="617"/>
      <c r="U178" s="617"/>
      <c r="V178" s="617"/>
      <c r="W178" s="617"/>
      <c r="X178" s="617"/>
      <c r="Y178" s="617"/>
      <c r="Z178" s="617"/>
      <c r="AA178" s="617"/>
      <c r="AB178" s="617"/>
      <c r="AC178" s="617"/>
      <c r="AD178" s="617"/>
      <c r="AE178" s="617"/>
      <c r="AF178" s="617"/>
      <c r="AG178" s="617"/>
      <c r="AH178" s="617"/>
      <c r="AI178" s="617"/>
      <c r="AJ178" s="617"/>
      <c r="AK178" s="617"/>
      <c r="AL178" s="617"/>
      <c r="AM178" s="617"/>
      <c r="AN178" s="617"/>
      <c r="AO178" s="617"/>
      <c r="AP178" s="617"/>
      <c r="AQ178" s="617"/>
      <c r="AR178" s="617"/>
      <c r="AS178" s="617"/>
      <c r="AT178" s="617"/>
      <c r="AU178" s="617"/>
      <c r="AV178" s="617"/>
    </row>
    <row r="179" spans="1:48" ht="15.75" customHeight="1">
      <c r="A179" s="617"/>
      <c r="B179" s="739"/>
      <c r="C179" s="740"/>
      <c r="D179" s="740"/>
      <c r="E179" s="740"/>
      <c r="F179" s="740"/>
      <c r="G179" s="740"/>
      <c r="H179" s="740"/>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7"/>
      <c r="AL179" s="617"/>
      <c r="AM179" s="617"/>
      <c r="AN179" s="617"/>
      <c r="AO179" s="617"/>
      <c r="AP179" s="617"/>
      <c r="AQ179" s="617"/>
      <c r="AR179" s="617"/>
      <c r="AS179" s="617"/>
      <c r="AT179" s="617"/>
      <c r="AU179" s="617"/>
      <c r="AV179" s="617"/>
    </row>
    <row r="180" spans="1:48" ht="15.75" customHeight="1">
      <c r="A180" s="617"/>
      <c r="B180" s="739"/>
      <c r="C180" s="740"/>
      <c r="D180" s="740"/>
      <c r="E180" s="740"/>
      <c r="F180" s="740"/>
      <c r="G180" s="740"/>
      <c r="H180" s="740"/>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17"/>
      <c r="AL180" s="617"/>
      <c r="AM180" s="617"/>
      <c r="AN180" s="617"/>
      <c r="AO180" s="617"/>
      <c r="AP180" s="617"/>
      <c r="AQ180" s="617"/>
      <c r="AR180" s="617"/>
      <c r="AS180" s="617"/>
      <c r="AT180" s="617"/>
      <c r="AU180" s="617"/>
      <c r="AV180" s="617"/>
    </row>
    <row r="181" spans="1:48" ht="15.75" customHeight="1">
      <c r="A181" s="617"/>
      <c r="B181" s="739"/>
      <c r="C181" s="740"/>
      <c r="D181" s="740"/>
      <c r="E181" s="740"/>
      <c r="F181" s="740"/>
      <c r="G181" s="740"/>
      <c r="H181" s="740"/>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17"/>
      <c r="AL181" s="617"/>
      <c r="AM181" s="617"/>
      <c r="AN181" s="617"/>
      <c r="AO181" s="617"/>
      <c r="AP181" s="617"/>
      <c r="AQ181" s="617"/>
      <c r="AR181" s="617"/>
      <c r="AS181" s="617"/>
      <c r="AT181" s="617"/>
      <c r="AU181" s="617"/>
      <c r="AV181" s="617"/>
    </row>
    <row r="182" spans="1:48" ht="15.75" customHeight="1">
      <c r="A182" s="617"/>
      <c r="B182" s="739"/>
      <c r="C182" s="740"/>
      <c r="D182" s="740"/>
      <c r="E182" s="740"/>
      <c r="F182" s="740"/>
      <c r="G182" s="740"/>
      <c r="H182" s="740"/>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7"/>
      <c r="AK182" s="617"/>
      <c r="AL182" s="617"/>
      <c r="AM182" s="617"/>
      <c r="AN182" s="617"/>
      <c r="AO182" s="617"/>
      <c r="AP182" s="617"/>
      <c r="AQ182" s="617"/>
      <c r="AR182" s="617"/>
      <c r="AS182" s="617"/>
      <c r="AT182" s="617"/>
      <c r="AU182" s="617"/>
      <c r="AV182" s="617"/>
    </row>
    <row r="183" spans="1:48" ht="15.75" customHeight="1">
      <c r="A183" s="617"/>
      <c r="B183" s="739"/>
      <c r="C183" s="740"/>
      <c r="D183" s="740"/>
      <c r="E183" s="740"/>
      <c r="F183" s="740"/>
      <c r="G183" s="740"/>
      <c r="H183" s="740"/>
      <c r="I183" s="617"/>
      <c r="J183" s="617"/>
      <c r="K183" s="617"/>
      <c r="L183" s="617"/>
      <c r="M183" s="617"/>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7"/>
      <c r="AK183" s="617"/>
      <c r="AL183" s="617"/>
      <c r="AM183" s="617"/>
      <c r="AN183" s="617"/>
      <c r="AO183" s="617"/>
      <c r="AP183" s="617"/>
      <c r="AQ183" s="617"/>
      <c r="AR183" s="617"/>
      <c r="AS183" s="617"/>
      <c r="AT183" s="617"/>
      <c r="AU183" s="617"/>
      <c r="AV183" s="617"/>
    </row>
    <row r="184" spans="1:48" ht="15.75" customHeight="1">
      <c r="A184" s="617"/>
      <c r="B184" s="739"/>
      <c r="C184" s="740"/>
      <c r="D184" s="740"/>
      <c r="E184" s="740"/>
      <c r="F184" s="740"/>
      <c r="G184" s="740"/>
      <c r="H184" s="740"/>
      <c r="I184" s="617"/>
      <c r="J184" s="617"/>
      <c r="K184" s="617"/>
      <c r="L184" s="617"/>
      <c r="M184" s="617"/>
      <c r="N184" s="617"/>
      <c r="O184" s="617"/>
      <c r="P184" s="617"/>
      <c r="Q184" s="617"/>
      <c r="R184" s="617"/>
      <c r="S184" s="617"/>
      <c r="T184" s="617"/>
      <c r="U184" s="617"/>
      <c r="V184" s="617"/>
      <c r="W184" s="617"/>
      <c r="X184" s="617"/>
      <c r="Y184" s="617"/>
      <c r="Z184" s="617"/>
      <c r="AA184" s="617"/>
      <c r="AB184" s="617"/>
      <c r="AC184" s="617"/>
      <c r="AD184" s="617"/>
      <c r="AE184" s="617"/>
      <c r="AF184" s="617"/>
      <c r="AG184" s="617"/>
      <c r="AH184" s="617"/>
      <c r="AI184" s="617"/>
      <c r="AJ184" s="617"/>
      <c r="AK184" s="617"/>
      <c r="AL184" s="617"/>
      <c r="AM184" s="617"/>
      <c r="AN184" s="617"/>
      <c r="AO184" s="617"/>
      <c r="AP184" s="617"/>
      <c r="AQ184" s="617"/>
      <c r="AR184" s="617"/>
      <c r="AS184" s="617"/>
      <c r="AT184" s="617"/>
      <c r="AU184" s="617"/>
      <c r="AV184" s="617"/>
    </row>
    <row r="185" spans="1:48" ht="15.75" customHeight="1">
      <c r="A185" s="617"/>
      <c r="B185" s="739"/>
      <c r="C185" s="740"/>
      <c r="D185" s="740"/>
      <c r="E185" s="740"/>
      <c r="F185" s="740"/>
      <c r="G185" s="740"/>
      <c r="H185" s="740"/>
      <c r="I185" s="617"/>
      <c r="J185" s="617"/>
      <c r="K185" s="617"/>
      <c r="L185" s="617"/>
      <c r="M185" s="617"/>
      <c r="N185" s="617"/>
      <c r="O185" s="617"/>
      <c r="P185" s="617"/>
      <c r="Q185" s="617"/>
      <c r="R185" s="617"/>
      <c r="S185" s="617"/>
      <c r="T185" s="617"/>
      <c r="U185" s="617"/>
      <c r="V185" s="617"/>
      <c r="W185" s="617"/>
      <c r="X185" s="617"/>
      <c r="Y185" s="617"/>
      <c r="Z185" s="617"/>
      <c r="AA185" s="617"/>
      <c r="AB185" s="617"/>
      <c r="AC185" s="617"/>
      <c r="AD185" s="617"/>
      <c r="AE185" s="617"/>
      <c r="AF185" s="617"/>
      <c r="AG185" s="617"/>
      <c r="AH185" s="617"/>
      <c r="AI185" s="617"/>
      <c r="AJ185" s="617"/>
      <c r="AK185" s="617"/>
      <c r="AL185" s="617"/>
      <c r="AM185" s="617"/>
      <c r="AN185" s="617"/>
      <c r="AO185" s="617"/>
      <c r="AP185" s="617"/>
      <c r="AQ185" s="617"/>
      <c r="AR185" s="617"/>
      <c r="AS185" s="617"/>
      <c r="AT185" s="617"/>
      <c r="AU185" s="617"/>
      <c r="AV185" s="617"/>
    </row>
    <row r="186" spans="1:48" ht="15.75" customHeight="1">
      <c r="A186" s="617"/>
      <c r="B186" s="739"/>
      <c r="C186" s="740"/>
      <c r="D186" s="740"/>
      <c r="E186" s="740"/>
      <c r="F186" s="740"/>
      <c r="G186" s="740"/>
      <c r="H186" s="740"/>
      <c r="I186" s="617"/>
      <c r="J186" s="617"/>
      <c r="K186" s="617"/>
      <c r="L186" s="617"/>
      <c r="M186" s="617"/>
      <c r="N186" s="617"/>
      <c r="O186" s="617"/>
      <c r="P186" s="617"/>
      <c r="Q186" s="617"/>
      <c r="R186" s="617"/>
      <c r="S186" s="617"/>
      <c r="T186" s="617"/>
      <c r="U186" s="617"/>
      <c r="V186" s="617"/>
      <c r="W186" s="617"/>
      <c r="X186" s="617"/>
      <c r="Y186" s="617"/>
      <c r="Z186" s="617"/>
      <c r="AA186" s="617"/>
      <c r="AB186" s="617"/>
      <c r="AC186" s="617"/>
      <c r="AD186" s="617"/>
      <c r="AE186" s="617"/>
      <c r="AF186" s="617"/>
      <c r="AG186" s="617"/>
      <c r="AH186" s="617"/>
      <c r="AI186" s="617"/>
      <c r="AJ186" s="617"/>
      <c r="AK186" s="617"/>
      <c r="AL186" s="617"/>
      <c r="AM186" s="617"/>
      <c r="AN186" s="617"/>
      <c r="AO186" s="617"/>
      <c r="AP186" s="617"/>
      <c r="AQ186" s="617"/>
      <c r="AR186" s="617"/>
      <c r="AS186" s="617"/>
      <c r="AT186" s="617"/>
      <c r="AU186" s="617"/>
      <c r="AV186" s="617"/>
    </row>
    <row r="187" spans="1:48" ht="15.75" customHeight="1">
      <c r="A187" s="617"/>
      <c r="B187" s="739"/>
      <c r="C187" s="740"/>
      <c r="D187" s="740"/>
      <c r="E187" s="740"/>
      <c r="F187" s="740"/>
      <c r="G187" s="740"/>
      <c r="H187" s="740"/>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row>
    <row r="188" spans="1:48" ht="15.75" customHeight="1">
      <c r="A188" s="617"/>
      <c r="B188" s="739"/>
      <c r="C188" s="740"/>
      <c r="D188" s="740"/>
      <c r="E188" s="740"/>
      <c r="F188" s="740"/>
      <c r="G188" s="740"/>
      <c r="H188" s="740"/>
      <c r="I188" s="617"/>
      <c r="J188" s="617"/>
      <c r="K188" s="617"/>
      <c r="L188" s="617"/>
      <c r="M188" s="617"/>
      <c r="N188" s="617"/>
      <c r="O188" s="617"/>
      <c r="P188" s="617"/>
      <c r="Q188" s="617"/>
      <c r="R188" s="617"/>
      <c r="S188" s="617"/>
      <c r="T188" s="617"/>
      <c r="U188" s="617"/>
      <c r="V188" s="617"/>
      <c r="W188" s="617"/>
      <c r="X188" s="617"/>
      <c r="Y188" s="617"/>
      <c r="Z188" s="617"/>
      <c r="AA188" s="617"/>
      <c r="AB188" s="617"/>
      <c r="AC188" s="617"/>
      <c r="AD188" s="617"/>
      <c r="AE188" s="617"/>
      <c r="AF188" s="617"/>
      <c r="AG188" s="617"/>
      <c r="AH188" s="617"/>
      <c r="AI188" s="617"/>
      <c r="AJ188" s="617"/>
      <c r="AK188" s="617"/>
      <c r="AL188" s="617"/>
      <c r="AM188" s="617"/>
      <c r="AN188" s="617"/>
      <c r="AO188" s="617"/>
      <c r="AP188" s="617"/>
      <c r="AQ188" s="617"/>
      <c r="AR188" s="617"/>
      <c r="AS188" s="617"/>
      <c r="AT188" s="617"/>
      <c r="AU188" s="617"/>
      <c r="AV188" s="617"/>
    </row>
    <row r="189" spans="1:48" ht="15.75" customHeight="1">
      <c r="A189" s="617"/>
      <c r="B189" s="739"/>
      <c r="C189" s="740"/>
      <c r="D189" s="740"/>
      <c r="E189" s="740"/>
      <c r="F189" s="740"/>
      <c r="G189" s="740"/>
      <c r="H189" s="740"/>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7"/>
      <c r="AJ189" s="617"/>
      <c r="AK189" s="617"/>
      <c r="AL189" s="617"/>
      <c r="AM189" s="617"/>
      <c r="AN189" s="617"/>
      <c r="AO189" s="617"/>
      <c r="AP189" s="617"/>
      <c r="AQ189" s="617"/>
      <c r="AR189" s="617"/>
      <c r="AS189" s="617"/>
      <c r="AT189" s="617"/>
      <c r="AU189" s="617"/>
      <c r="AV189" s="617"/>
    </row>
    <row r="190" spans="1:48" ht="15.75" customHeight="1">
      <c r="A190" s="617"/>
      <c r="B190" s="739"/>
      <c r="C190" s="740"/>
      <c r="D190" s="740"/>
      <c r="E190" s="740"/>
      <c r="F190" s="740"/>
      <c r="G190" s="740"/>
      <c r="H190" s="740"/>
      <c r="I190" s="617"/>
      <c r="J190" s="617"/>
      <c r="K190" s="617"/>
      <c r="L190" s="617"/>
      <c r="M190" s="617"/>
      <c r="N190" s="617"/>
      <c r="O190" s="617"/>
      <c r="P190" s="617"/>
      <c r="Q190" s="617"/>
      <c r="R190" s="617"/>
      <c r="S190" s="617"/>
      <c r="T190" s="617"/>
      <c r="U190" s="617"/>
      <c r="V190" s="617"/>
      <c r="W190" s="617"/>
      <c r="X190" s="617"/>
      <c r="Y190" s="617"/>
      <c r="Z190" s="617"/>
      <c r="AA190" s="617"/>
      <c r="AB190" s="617"/>
      <c r="AC190" s="617"/>
      <c r="AD190" s="617"/>
      <c r="AE190" s="617"/>
      <c r="AF190" s="617"/>
      <c r="AG190" s="617"/>
      <c r="AH190" s="617"/>
      <c r="AI190" s="617"/>
      <c r="AJ190" s="617"/>
      <c r="AK190" s="617"/>
      <c r="AL190" s="617"/>
      <c r="AM190" s="617"/>
      <c r="AN190" s="617"/>
      <c r="AO190" s="617"/>
      <c r="AP190" s="617"/>
      <c r="AQ190" s="617"/>
      <c r="AR190" s="617"/>
      <c r="AS190" s="617"/>
      <c r="AT190" s="617"/>
      <c r="AU190" s="617"/>
      <c r="AV190" s="617"/>
    </row>
    <row r="191" spans="1:48" ht="15.75" customHeight="1">
      <c r="A191" s="617"/>
      <c r="B191" s="739"/>
      <c r="C191" s="740"/>
      <c r="D191" s="740"/>
      <c r="E191" s="740"/>
      <c r="F191" s="740"/>
      <c r="G191" s="740"/>
      <c r="H191" s="740"/>
      <c r="I191" s="617"/>
      <c r="J191" s="617"/>
      <c r="K191" s="617"/>
      <c r="L191" s="617"/>
      <c r="M191" s="617"/>
      <c r="N191" s="617"/>
      <c r="O191" s="617"/>
      <c r="P191" s="617"/>
      <c r="Q191" s="617"/>
      <c r="R191" s="617"/>
      <c r="S191" s="617"/>
      <c r="T191" s="617"/>
      <c r="U191" s="617"/>
      <c r="V191" s="617"/>
      <c r="W191" s="617"/>
      <c r="X191" s="617"/>
      <c r="Y191" s="617"/>
      <c r="Z191" s="617"/>
      <c r="AA191" s="617"/>
      <c r="AB191" s="617"/>
      <c r="AC191" s="617"/>
      <c r="AD191" s="617"/>
      <c r="AE191" s="617"/>
      <c r="AF191" s="617"/>
      <c r="AG191" s="617"/>
      <c r="AH191" s="617"/>
      <c r="AI191" s="617"/>
      <c r="AJ191" s="617"/>
      <c r="AK191" s="617"/>
      <c r="AL191" s="617"/>
      <c r="AM191" s="617"/>
      <c r="AN191" s="617"/>
      <c r="AO191" s="617"/>
      <c r="AP191" s="617"/>
      <c r="AQ191" s="617"/>
      <c r="AR191" s="617"/>
      <c r="AS191" s="617"/>
      <c r="AT191" s="617"/>
      <c r="AU191" s="617"/>
      <c r="AV191" s="617"/>
    </row>
    <row r="192" spans="1:48" ht="15.75" customHeight="1">
      <c r="A192" s="617"/>
      <c r="B192" s="739"/>
      <c r="C192" s="740"/>
      <c r="D192" s="740"/>
      <c r="E192" s="740"/>
      <c r="F192" s="740"/>
      <c r="G192" s="740"/>
      <c r="H192" s="740"/>
      <c r="I192" s="617"/>
      <c r="J192" s="617"/>
      <c r="K192" s="617"/>
      <c r="L192" s="617"/>
      <c r="M192" s="617"/>
      <c r="N192" s="617"/>
      <c r="O192" s="617"/>
      <c r="P192" s="617"/>
      <c r="Q192" s="617"/>
      <c r="R192" s="617"/>
      <c r="S192" s="617"/>
      <c r="T192" s="617"/>
      <c r="U192" s="617"/>
      <c r="V192" s="617"/>
      <c r="W192" s="617"/>
      <c r="X192" s="617"/>
      <c r="Y192" s="617"/>
      <c r="Z192" s="617"/>
      <c r="AA192" s="617"/>
      <c r="AB192" s="617"/>
      <c r="AC192" s="617"/>
      <c r="AD192" s="617"/>
      <c r="AE192" s="617"/>
      <c r="AF192" s="617"/>
      <c r="AG192" s="617"/>
      <c r="AH192" s="617"/>
      <c r="AI192" s="617"/>
      <c r="AJ192" s="617"/>
      <c r="AK192" s="617"/>
      <c r="AL192" s="617"/>
      <c r="AM192" s="617"/>
      <c r="AN192" s="617"/>
      <c r="AO192" s="617"/>
      <c r="AP192" s="617"/>
      <c r="AQ192" s="617"/>
      <c r="AR192" s="617"/>
      <c r="AS192" s="617"/>
      <c r="AT192" s="617"/>
      <c r="AU192" s="617"/>
      <c r="AV192" s="617"/>
    </row>
    <row r="193" spans="1:48" ht="15.75" customHeight="1">
      <c r="A193" s="617"/>
      <c r="B193" s="739"/>
      <c r="C193" s="740"/>
      <c r="D193" s="740"/>
      <c r="E193" s="740"/>
      <c r="F193" s="740"/>
      <c r="G193" s="740"/>
      <c r="H193" s="740"/>
      <c r="I193" s="617"/>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7"/>
      <c r="AF193" s="617"/>
      <c r="AG193" s="617"/>
      <c r="AH193" s="617"/>
      <c r="AI193" s="617"/>
      <c r="AJ193" s="617"/>
      <c r="AK193" s="617"/>
      <c r="AL193" s="617"/>
      <c r="AM193" s="617"/>
      <c r="AN193" s="617"/>
      <c r="AO193" s="617"/>
      <c r="AP193" s="617"/>
      <c r="AQ193" s="617"/>
      <c r="AR193" s="617"/>
      <c r="AS193" s="617"/>
      <c r="AT193" s="617"/>
      <c r="AU193" s="617"/>
      <c r="AV193" s="617"/>
    </row>
    <row r="194" spans="1:48" ht="15.75" customHeight="1">
      <c r="A194" s="617"/>
      <c r="B194" s="739"/>
      <c r="C194" s="740"/>
      <c r="D194" s="740"/>
      <c r="E194" s="740"/>
      <c r="F194" s="740"/>
      <c r="G194" s="740"/>
      <c r="H194" s="740"/>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7"/>
      <c r="AF194" s="617"/>
      <c r="AG194" s="617"/>
      <c r="AH194" s="617"/>
      <c r="AI194" s="617"/>
      <c r="AJ194" s="617"/>
      <c r="AK194" s="617"/>
      <c r="AL194" s="617"/>
      <c r="AM194" s="617"/>
      <c r="AN194" s="617"/>
      <c r="AO194" s="617"/>
      <c r="AP194" s="617"/>
      <c r="AQ194" s="617"/>
      <c r="AR194" s="617"/>
      <c r="AS194" s="617"/>
      <c r="AT194" s="617"/>
      <c r="AU194" s="617"/>
      <c r="AV194" s="617"/>
    </row>
    <row r="195" spans="1:48" ht="15.75" customHeight="1">
      <c r="A195" s="617"/>
      <c r="B195" s="739"/>
      <c r="C195" s="740"/>
      <c r="D195" s="740"/>
      <c r="E195" s="740"/>
      <c r="F195" s="740"/>
      <c r="G195" s="740"/>
      <c r="H195" s="740"/>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17"/>
      <c r="AL195" s="617"/>
      <c r="AM195" s="617"/>
      <c r="AN195" s="617"/>
      <c r="AO195" s="617"/>
      <c r="AP195" s="617"/>
      <c r="AQ195" s="617"/>
      <c r="AR195" s="617"/>
      <c r="AS195" s="617"/>
      <c r="AT195" s="617"/>
      <c r="AU195" s="617"/>
      <c r="AV195" s="617"/>
    </row>
    <row r="196" spans="1:48" ht="15.75" customHeight="1">
      <c r="A196" s="617"/>
      <c r="B196" s="739"/>
      <c r="C196" s="740"/>
      <c r="D196" s="740"/>
      <c r="E196" s="740"/>
      <c r="F196" s="740"/>
      <c r="G196" s="740"/>
      <c r="H196" s="740"/>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7"/>
      <c r="AF196" s="617"/>
      <c r="AG196" s="617"/>
      <c r="AH196" s="617"/>
      <c r="AI196" s="617"/>
      <c r="AJ196" s="617"/>
      <c r="AK196" s="617"/>
      <c r="AL196" s="617"/>
      <c r="AM196" s="617"/>
      <c r="AN196" s="617"/>
      <c r="AO196" s="617"/>
      <c r="AP196" s="617"/>
      <c r="AQ196" s="617"/>
      <c r="AR196" s="617"/>
      <c r="AS196" s="617"/>
      <c r="AT196" s="617"/>
      <c r="AU196" s="617"/>
      <c r="AV196" s="617"/>
    </row>
    <row r="197" spans="1:48" ht="15.75" customHeight="1">
      <c r="A197" s="617"/>
      <c r="B197" s="739"/>
      <c r="C197" s="740"/>
      <c r="D197" s="740"/>
      <c r="E197" s="740"/>
      <c r="F197" s="740"/>
      <c r="G197" s="740"/>
      <c r="H197" s="740"/>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7"/>
      <c r="AF197" s="617"/>
      <c r="AG197" s="617"/>
      <c r="AH197" s="617"/>
      <c r="AI197" s="617"/>
      <c r="AJ197" s="617"/>
      <c r="AK197" s="617"/>
      <c r="AL197" s="617"/>
      <c r="AM197" s="617"/>
      <c r="AN197" s="617"/>
      <c r="AO197" s="617"/>
      <c r="AP197" s="617"/>
      <c r="AQ197" s="617"/>
      <c r="AR197" s="617"/>
      <c r="AS197" s="617"/>
      <c r="AT197" s="617"/>
      <c r="AU197" s="617"/>
      <c r="AV197" s="617"/>
    </row>
    <row r="198" spans="1:48" ht="15.75" customHeight="1">
      <c r="A198" s="617"/>
      <c r="B198" s="739"/>
      <c r="C198" s="740"/>
      <c r="D198" s="740"/>
      <c r="E198" s="740"/>
      <c r="F198" s="740"/>
      <c r="G198" s="740"/>
      <c r="H198" s="740"/>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7"/>
      <c r="AE198" s="617"/>
      <c r="AF198" s="617"/>
      <c r="AG198" s="617"/>
      <c r="AH198" s="617"/>
      <c r="AI198" s="617"/>
      <c r="AJ198" s="617"/>
      <c r="AK198" s="617"/>
      <c r="AL198" s="617"/>
      <c r="AM198" s="617"/>
      <c r="AN198" s="617"/>
      <c r="AO198" s="617"/>
      <c r="AP198" s="617"/>
      <c r="AQ198" s="617"/>
      <c r="AR198" s="617"/>
      <c r="AS198" s="617"/>
      <c r="AT198" s="617"/>
      <c r="AU198" s="617"/>
      <c r="AV198" s="617"/>
    </row>
    <row r="199" spans="1:48" ht="15.75" customHeight="1">
      <c r="A199" s="617"/>
      <c r="B199" s="739"/>
      <c r="C199" s="740"/>
      <c r="D199" s="740"/>
      <c r="E199" s="740"/>
      <c r="F199" s="740"/>
      <c r="G199" s="740"/>
      <c r="H199" s="740"/>
      <c r="I199" s="617"/>
      <c r="J199" s="617"/>
      <c r="K199" s="617"/>
      <c r="L199" s="617"/>
      <c r="M199" s="617"/>
      <c r="N199" s="617"/>
      <c r="O199" s="617"/>
      <c r="P199" s="617"/>
      <c r="Q199" s="617"/>
      <c r="R199" s="617"/>
      <c r="S199" s="617"/>
      <c r="T199" s="617"/>
      <c r="U199" s="617"/>
      <c r="V199" s="617"/>
      <c r="W199" s="617"/>
      <c r="X199" s="617"/>
      <c r="Y199" s="617"/>
      <c r="Z199" s="617"/>
      <c r="AA199" s="617"/>
      <c r="AB199" s="617"/>
      <c r="AC199" s="617"/>
      <c r="AD199" s="617"/>
      <c r="AE199" s="617"/>
      <c r="AF199" s="617"/>
      <c r="AG199" s="617"/>
      <c r="AH199" s="617"/>
      <c r="AI199" s="617"/>
      <c r="AJ199" s="617"/>
      <c r="AK199" s="617"/>
      <c r="AL199" s="617"/>
      <c r="AM199" s="617"/>
      <c r="AN199" s="617"/>
      <c r="AO199" s="617"/>
      <c r="AP199" s="617"/>
      <c r="AQ199" s="617"/>
      <c r="AR199" s="617"/>
      <c r="AS199" s="617"/>
      <c r="AT199" s="617"/>
      <c r="AU199" s="617"/>
      <c r="AV199" s="617"/>
    </row>
    <row r="200" spans="1:48" ht="15.75" customHeight="1">
      <c r="A200" s="617"/>
      <c r="B200" s="739"/>
      <c r="C200" s="740"/>
      <c r="D200" s="740"/>
      <c r="E200" s="740"/>
      <c r="F200" s="740"/>
      <c r="G200" s="740"/>
      <c r="H200" s="740"/>
      <c r="I200" s="617"/>
      <c r="J200" s="617"/>
      <c r="K200" s="617"/>
      <c r="L200" s="617"/>
      <c r="M200" s="617"/>
      <c r="N200" s="617"/>
      <c r="O200" s="617"/>
      <c r="P200" s="617"/>
      <c r="Q200" s="617"/>
      <c r="R200" s="617"/>
      <c r="S200" s="617"/>
      <c r="T200" s="617"/>
      <c r="U200" s="617"/>
      <c r="V200" s="617"/>
      <c r="W200" s="617"/>
      <c r="X200" s="617"/>
      <c r="Y200" s="617"/>
      <c r="Z200" s="617"/>
      <c r="AA200" s="617"/>
      <c r="AB200" s="617"/>
      <c r="AC200" s="617"/>
      <c r="AD200" s="617"/>
      <c r="AE200" s="617"/>
      <c r="AF200" s="617"/>
      <c r="AG200" s="617"/>
      <c r="AH200" s="617"/>
      <c r="AI200" s="617"/>
      <c r="AJ200" s="617"/>
      <c r="AK200" s="617"/>
      <c r="AL200" s="617"/>
      <c r="AM200" s="617"/>
      <c r="AN200" s="617"/>
      <c r="AO200" s="617"/>
      <c r="AP200" s="617"/>
      <c r="AQ200" s="617"/>
      <c r="AR200" s="617"/>
      <c r="AS200" s="617"/>
      <c r="AT200" s="617"/>
      <c r="AU200" s="617"/>
      <c r="AV200" s="617"/>
    </row>
    <row r="201" spans="1:48" ht="15.75" customHeight="1">
      <c r="A201" s="617"/>
      <c r="B201" s="739"/>
      <c r="C201" s="740"/>
      <c r="D201" s="740"/>
      <c r="E201" s="740"/>
      <c r="F201" s="740"/>
      <c r="G201" s="740"/>
      <c r="H201" s="740"/>
      <c r="I201" s="617"/>
      <c r="J201" s="617"/>
      <c r="K201" s="617"/>
      <c r="L201" s="617"/>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617"/>
      <c r="AI201" s="617"/>
      <c r="AJ201" s="617"/>
      <c r="AK201" s="617"/>
      <c r="AL201" s="617"/>
      <c r="AM201" s="617"/>
      <c r="AN201" s="617"/>
      <c r="AO201" s="617"/>
      <c r="AP201" s="617"/>
      <c r="AQ201" s="617"/>
      <c r="AR201" s="617"/>
      <c r="AS201" s="617"/>
      <c r="AT201" s="617"/>
      <c r="AU201" s="617"/>
      <c r="AV201" s="617"/>
    </row>
    <row r="202" spans="1:48" ht="15.75" customHeight="1">
      <c r="A202" s="617"/>
      <c r="B202" s="739"/>
      <c r="C202" s="740"/>
      <c r="D202" s="740"/>
      <c r="E202" s="740"/>
      <c r="F202" s="740"/>
      <c r="G202" s="740"/>
      <c r="H202" s="740"/>
      <c r="I202" s="617"/>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7"/>
      <c r="AJ202" s="617"/>
      <c r="AK202" s="617"/>
      <c r="AL202" s="617"/>
      <c r="AM202" s="617"/>
      <c r="AN202" s="617"/>
      <c r="AO202" s="617"/>
      <c r="AP202" s="617"/>
      <c r="AQ202" s="617"/>
      <c r="AR202" s="617"/>
      <c r="AS202" s="617"/>
      <c r="AT202" s="617"/>
      <c r="AU202" s="617"/>
      <c r="AV202" s="617"/>
    </row>
    <row r="203" spans="1:48" ht="15.75" customHeight="1">
      <c r="A203" s="617"/>
      <c r="B203" s="739"/>
      <c r="C203" s="740"/>
      <c r="D203" s="740"/>
      <c r="E203" s="740"/>
      <c r="F203" s="740"/>
      <c r="G203" s="740"/>
      <c r="H203" s="740"/>
      <c r="I203" s="617"/>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7"/>
      <c r="AF203" s="617"/>
      <c r="AG203" s="617"/>
      <c r="AH203" s="617"/>
      <c r="AI203" s="617"/>
      <c r="AJ203" s="617"/>
      <c r="AK203" s="617"/>
      <c r="AL203" s="617"/>
      <c r="AM203" s="617"/>
      <c r="AN203" s="617"/>
      <c r="AO203" s="617"/>
      <c r="AP203" s="617"/>
      <c r="AQ203" s="617"/>
      <c r="AR203" s="617"/>
      <c r="AS203" s="617"/>
      <c r="AT203" s="617"/>
      <c r="AU203" s="617"/>
      <c r="AV203" s="617"/>
    </row>
    <row r="204" spans="1:48" ht="15.75" customHeight="1">
      <c r="A204" s="617"/>
      <c r="B204" s="739"/>
      <c r="C204" s="740"/>
      <c r="D204" s="740"/>
      <c r="E204" s="740"/>
      <c r="F204" s="740"/>
      <c r="G204" s="740"/>
      <c r="H204" s="740"/>
      <c r="I204" s="617"/>
      <c r="J204" s="617"/>
      <c r="K204" s="617"/>
      <c r="L204" s="617"/>
      <c r="M204" s="617"/>
      <c r="N204" s="617"/>
      <c r="O204" s="617"/>
      <c r="P204" s="617"/>
      <c r="Q204" s="617"/>
      <c r="R204" s="617"/>
      <c r="S204" s="617"/>
      <c r="T204" s="617"/>
      <c r="U204" s="617"/>
      <c r="V204" s="617"/>
      <c r="W204" s="617"/>
      <c r="X204" s="617"/>
      <c r="Y204" s="617"/>
      <c r="Z204" s="617"/>
      <c r="AA204" s="617"/>
      <c r="AB204" s="617"/>
      <c r="AC204" s="617"/>
      <c r="AD204" s="617"/>
      <c r="AE204" s="617"/>
      <c r="AF204" s="617"/>
      <c r="AG204" s="617"/>
      <c r="AH204" s="617"/>
      <c r="AI204" s="617"/>
      <c r="AJ204" s="617"/>
      <c r="AK204" s="617"/>
      <c r="AL204" s="617"/>
      <c r="AM204" s="617"/>
      <c r="AN204" s="617"/>
      <c r="AO204" s="617"/>
      <c r="AP204" s="617"/>
      <c r="AQ204" s="617"/>
      <c r="AR204" s="617"/>
      <c r="AS204" s="617"/>
      <c r="AT204" s="617"/>
      <c r="AU204" s="617"/>
      <c r="AV204" s="617"/>
    </row>
    <row r="205" spans="1:48" ht="15.75" customHeight="1">
      <c r="A205" s="617"/>
      <c r="B205" s="739"/>
      <c r="C205" s="740"/>
      <c r="D205" s="740"/>
      <c r="E205" s="740"/>
      <c r="F205" s="740"/>
      <c r="G205" s="740"/>
      <c r="H205" s="740"/>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17"/>
      <c r="AL205" s="617"/>
      <c r="AM205" s="617"/>
      <c r="AN205" s="617"/>
      <c r="AO205" s="617"/>
      <c r="AP205" s="617"/>
      <c r="AQ205" s="617"/>
      <c r="AR205" s="617"/>
      <c r="AS205" s="617"/>
      <c r="AT205" s="617"/>
      <c r="AU205" s="617"/>
      <c r="AV205" s="617"/>
    </row>
    <row r="206" spans="1:48" ht="15.75" customHeight="1">
      <c r="A206" s="617"/>
      <c r="B206" s="739"/>
      <c r="C206" s="740"/>
      <c r="D206" s="740"/>
      <c r="E206" s="740"/>
      <c r="F206" s="740"/>
      <c r="G206" s="740"/>
      <c r="H206" s="740"/>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7"/>
      <c r="AF206" s="617"/>
      <c r="AG206" s="617"/>
      <c r="AH206" s="617"/>
      <c r="AI206" s="617"/>
      <c r="AJ206" s="617"/>
      <c r="AK206" s="617"/>
      <c r="AL206" s="617"/>
      <c r="AM206" s="617"/>
      <c r="AN206" s="617"/>
      <c r="AO206" s="617"/>
      <c r="AP206" s="617"/>
      <c r="AQ206" s="617"/>
      <c r="AR206" s="617"/>
      <c r="AS206" s="617"/>
      <c r="AT206" s="617"/>
      <c r="AU206" s="617"/>
      <c r="AV206" s="617"/>
    </row>
    <row r="207" spans="1:48" ht="15.75" customHeight="1">
      <c r="A207" s="617"/>
      <c r="B207" s="739"/>
      <c r="C207" s="740"/>
      <c r="D207" s="740"/>
      <c r="E207" s="740"/>
      <c r="F207" s="740"/>
      <c r="G207" s="740"/>
      <c r="H207" s="740"/>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7"/>
      <c r="AL207" s="617"/>
      <c r="AM207" s="617"/>
      <c r="AN207" s="617"/>
      <c r="AO207" s="617"/>
      <c r="AP207" s="617"/>
      <c r="AQ207" s="617"/>
      <c r="AR207" s="617"/>
      <c r="AS207" s="617"/>
      <c r="AT207" s="617"/>
      <c r="AU207" s="617"/>
      <c r="AV207" s="617"/>
    </row>
    <row r="208" spans="1:48" ht="15.75" customHeight="1">
      <c r="A208" s="617"/>
      <c r="B208" s="739"/>
      <c r="C208" s="740"/>
      <c r="D208" s="740"/>
      <c r="E208" s="740"/>
      <c r="F208" s="740"/>
      <c r="G208" s="740"/>
      <c r="H208" s="740"/>
      <c r="I208" s="617"/>
      <c r="J208" s="617"/>
      <c r="K208" s="617"/>
      <c r="L208" s="617"/>
      <c r="M208" s="617"/>
      <c r="N208" s="617"/>
      <c r="O208" s="617"/>
      <c r="P208" s="617"/>
      <c r="Q208" s="617"/>
      <c r="R208" s="617"/>
      <c r="S208" s="617"/>
      <c r="T208" s="617"/>
      <c r="U208" s="617"/>
      <c r="V208" s="617"/>
      <c r="W208" s="617"/>
      <c r="X208" s="617"/>
      <c r="Y208" s="617"/>
      <c r="Z208" s="617"/>
      <c r="AA208" s="617"/>
      <c r="AB208" s="617"/>
      <c r="AC208" s="617"/>
      <c r="AD208" s="617"/>
      <c r="AE208" s="617"/>
      <c r="AF208" s="617"/>
      <c r="AG208" s="617"/>
      <c r="AH208" s="617"/>
      <c r="AI208" s="617"/>
      <c r="AJ208" s="617"/>
      <c r="AK208" s="617"/>
      <c r="AL208" s="617"/>
      <c r="AM208" s="617"/>
      <c r="AN208" s="617"/>
      <c r="AO208" s="617"/>
      <c r="AP208" s="617"/>
      <c r="AQ208" s="617"/>
      <c r="AR208" s="617"/>
      <c r="AS208" s="617"/>
      <c r="AT208" s="617"/>
      <c r="AU208" s="617"/>
      <c r="AV208" s="617"/>
    </row>
    <row r="209" spans="1:48" ht="15.75" customHeight="1">
      <c r="A209" s="617"/>
      <c r="B209" s="739"/>
      <c r="C209" s="740"/>
      <c r="D209" s="740"/>
      <c r="E209" s="740"/>
      <c r="F209" s="740"/>
      <c r="G209" s="740"/>
      <c r="H209" s="740"/>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7"/>
      <c r="AF209" s="617"/>
      <c r="AG209" s="617"/>
      <c r="AH209" s="617"/>
      <c r="AI209" s="617"/>
      <c r="AJ209" s="617"/>
      <c r="AK209" s="617"/>
      <c r="AL209" s="617"/>
      <c r="AM209" s="617"/>
      <c r="AN209" s="617"/>
      <c r="AO209" s="617"/>
      <c r="AP209" s="617"/>
      <c r="AQ209" s="617"/>
      <c r="AR209" s="617"/>
      <c r="AS209" s="617"/>
      <c r="AT209" s="617"/>
      <c r="AU209" s="617"/>
      <c r="AV209" s="617"/>
    </row>
    <row r="210" spans="1:48" ht="15.75" customHeight="1">
      <c r="A210" s="617"/>
      <c r="B210" s="739"/>
      <c r="C210" s="740"/>
      <c r="D210" s="740"/>
      <c r="E210" s="740"/>
      <c r="F210" s="740"/>
      <c r="G210" s="740"/>
      <c r="H210" s="740"/>
      <c r="I210" s="617"/>
      <c r="J210" s="617"/>
      <c r="K210" s="617"/>
      <c r="L210" s="617"/>
      <c r="M210" s="617"/>
      <c r="N210" s="617"/>
      <c r="O210" s="617"/>
      <c r="P210" s="617"/>
      <c r="Q210" s="617"/>
      <c r="R210" s="617"/>
      <c r="S210" s="617"/>
      <c r="T210" s="617"/>
      <c r="U210" s="617"/>
      <c r="V210" s="617"/>
      <c r="W210" s="617"/>
      <c r="X210" s="617"/>
      <c r="Y210" s="617"/>
      <c r="Z210" s="617"/>
      <c r="AA210" s="617"/>
      <c r="AB210" s="617"/>
      <c r="AC210" s="617"/>
      <c r="AD210" s="617"/>
      <c r="AE210" s="617"/>
      <c r="AF210" s="617"/>
      <c r="AG210" s="617"/>
      <c r="AH210" s="617"/>
      <c r="AI210" s="617"/>
      <c r="AJ210" s="617"/>
      <c r="AK210" s="617"/>
      <c r="AL210" s="617"/>
      <c r="AM210" s="617"/>
      <c r="AN210" s="617"/>
      <c r="AO210" s="617"/>
      <c r="AP210" s="617"/>
      <c r="AQ210" s="617"/>
      <c r="AR210" s="617"/>
      <c r="AS210" s="617"/>
      <c r="AT210" s="617"/>
      <c r="AU210" s="617"/>
      <c r="AV210" s="617"/>
    </row>
    <row r="211" spans="1:48" ht="15.75" customHeight="1">
      <c r="A211" s="617"/>
      <c r="B211" s="739"/>
      <c r="C211" s="740"/>
      <c r="D211" s="740"/>
      <c r="E211" s="740"/>
      <c r="F211" s="740"/>
      <c r="G211" s="740"/>
      <c r="H211" s="740"/>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7"/>
      <c r="AF211" s="617"/>
      <c r="AG211" s="617"/>
      <c r="AH211" s="617"/>
      <c r="AI211" s="617"/>
      <c r="AJ211" s="617"/>
      <c r="AK211" s="617"/>
      <c r="AL211" s="617"/>
      <c r="AM211" s="617"/>
      <c r="AN211" s="617"/>
      <c r="AO211" s="617"/>
      <c r="AP211" s="617"/>
      <c r="AQ211" s="617"/>
      <c r="AR211" s="617"/>
      <c r="AS211" s="617"/>
      <c r="AT211" s="617"/>
      <c r="AU211" s="617"/>
      <c r="AV211" s="617"/>
    </row>
    <row r="212" spans="1:48" ht="15.75" customHeight="1">
      <c r="A212" s="617"/>
      <c r="B212" s="739"/>
      <c r="C212" s="740"/>
      <c r="D212" s="740"/>
      <c r="E212" s="740"/>
      <c r="F212" s="740"/>
      <c r="G212" s="740"/>
      <c r="H212" s="740"/>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7"/>
      <c r="AE212" s="617"/>
      <c r="AF212" s="617"/>
      <c r="AG212" s="617"/>
      <c r="AH212" s="617"/>
      <c r="AI212" s="617"/>
      <c r="AJ212" s="617"/>
      <c r="AK212" s="617"/>
      <c r="AL212" s="617"/>
      <c r="AM212" s="617"/>
      <c r="AN212" s="617"/>
      <c r="AO212" s="617"/>
      <c r="AP212" s="617"/>
      <c r="AQ212" s="617"/>
      <c r="AR212" s="617"/>
      <c r="AS212" s="617"/>
      <c r="AT212" s="617"/>
      <c r="AU212" s="617"/>
      <c r="AV212" s="617"/>
    </row>
    <row r="213" spans="1:48" ht="15.75" customHeight="1">
      <c r="A213" s="617"/>
      <c r="B213" s="739"/>
      <c r="C213" s="740"/>
      <c r="D213" s="740"/>
      <c r="E213" s="740"/>
      <c r="F213" s="740"/>
      <c r="G213" s="740"/>
      <c r="H213" s="740"/>
      <c r="I213" s="617"/>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7"/>
      <c r="AF213" s="617"/>
      <c r="AG213" s="617"/>
      <c r="AH213" s="617"/>
      <c r="AI213" s="617"/>
      <c r="AJ213" s="617"/>
      <c r="AK213" s="617"/>
      <c r="AL213" s="617"/>
      <c r="AM213" s="617"/>
      <c r="AN213" s="617"/>
      <c r="AO213" s="617"/>
      <c r="AP213" s="617"/>
      <c r="AQ213" s="617"/>
      <c r="AR213" s="617"/>
      <c r="AS213" s="617"/>
      <c r="AT213" s="617"/>
      <c r="AU213" s="617"/>
      <c r="AV213" s="617"/>
    </row>
    <row r="214" spans="1:48" ht="15.75" customHeight="1">
      <c r="A214" s="617"/>
      <c r="B214" s="739"/>
      <c r="C214" s="740"/>
      <c r="D214" s="740"/>
      <c r="E214" s="740"/>
      <c r="F214" s="740"/>
      <c r="G214" s="740"/>
      <c r="H214" s="740"/>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17"/>
      <c r="AL214" s="617"/>
      <c r="AM214" s="617"/>
      <c r="AN214" s="617"/>
      <c r="AO214" s="617"/>
      <c r="AP214" s="617"/>
      <c r="AQ214" s="617"/>
      <c r="AR214" s="617"/>
      <c r="AS214" s="617"/>
      <c r="AT214" s="617"/>
      <c r="AU214" s="617"/>
      <c r="AV214" s="617"/>
    </row>
    <row r="215" spans="1:48" ht="15.75" customHeight="1">
      <c r="A215" s="617"/>
      <c r="B215" s="739"/>
      <c r="C215" s="740"/>
      <c r="D215" s="740"/>
      <c r="E215" s="740"/>
      <c r="F215" s="740"/>
      <c r="G215" s="740"/>
      <c r="H215" s="740"/>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7"/>
      <c r="AP215" s="617"/>
      <c r="AQ215" s="617"/>
      <c r="AR215" s="617"/>
      <c r="AS215" s="617"/>
      <c r="AT215" s="617"/>
      <c r="AU215" s="617"/>
      <c r="AV215" s="617"/>
    </row>
    <row r="216" spans="1:48" ht="15.75" customHeight="1">
      <c r="A216" s="617"/>
      <c r="B216" s="739"/>
      <c r="C216" s="740"/>
      <c r="D216" s="740"/>
      <c r="E216" s="740"/>
      <c r="F216" s="740"/>
      <c r="G216" s="740"/>
      <c r="H216" s="740"/>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row>
    <row r="217" spans="1:48" ht="15.75" customHeight="1">
      <c r="A217" s="617"/>
      <c r="B217" s="739"/>
      <c r="C217" s="740"/>
      <c r="D217" s="740"/>
      <c r="E217" s="740"/>
      <c r="F217" s="740"/>
      <c r="G217" s="740"/>
      <c r="H217" s="740"/>
      <c r="I217" s="617"/>
      <c r="J217" s="617"/>
      <c r="K217" s="617"/>
      <c r="L217" s="617"/>
      <c r="M217" s="617"/>
      <c r="N217" s="617"/>
      <c r="O217" s="617"/>
      <c r="P217" s="617"/>
      <c r="Q217" s="617"/>
      <c r="R217" s="617"/>
      <c r="S217" s="617"/>
      <c r="T217" s="617"/>
      <c r="U217" s="617"/>
      <c r="V217" s="617"/>
      <c r="W217" s="617"/>
      <c r="X217" s="617"/>
      <c r="Y217" s="617"/>
      <c r="Z217" s="617"/>
      <c r="AA217" s="617"/>
      <c r="AB217" s="617"/>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row>
    <row r="218" spans="1:48" ht="15.75" customHeight="1">
      <c r="A218" s="617"/>
      <c r="B218" s="739"/>
      <c r="C218" s="740"/>
      <c r="D218" s="740"/>
      <c r="E218" s="740"/>
      <c r="F218" s="740"/>
      <c r="G218" s="740"/>
      <c r="H218" s="740"/>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row>
    <row r="219" spans="1:48" ht="15.75" customHeight="1">
      <c r="A219" s="617"/>
      <c r="B219" s="739"/>
      <c r="C219" s="740"/>
      <c r="D219" s="740"/>
      <c r="E219" s="740"/>
      <c r="F219" s="740"/>
      <c r="G219" s="740"/>
      <c r="H219" s="740"/>
      <c r="I219" s="617"/>
      <c r="J219" s="617"/>
      <c r="K219" s="617"/>
      <c r="L219" s="617"/>
      <c r="M219" s="617"/>
      <c r="N219" s="617"/>
      <c r="O219" s="617"/>
      <c r="P219" s="617"/>
      <c r="Q219" s="617"/>
      <c r="R219" s="617"/>
      <c r="S219" s="617"/>
      <c r="T219" s="617"/>
      <c r="U219" s="617"/>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row>
    <row r="220" spans="1:48" ht="15.75" customHeight="1">
      <c r="A220" s="617"/>
      <c r="B220" s="739"/>
      <c r="C220" s="740"/>
      <c r="D220" s="740"/>
      <c r="E220" s="740"/>
      <c r="F220" s="740"/>
      <c r="G220" s="740"/>
      <c r="H220" s="740"/>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I220" s="617"/>
      <c r="AJ220" s="617"/>
      <c r="AK220" s="617"/>
      <c r="AL220" s="617"/>
      <c r="AM220" s="617"/>
      <c r="AN220" s="617"/>
      <c r="AO220" s="617"/>
      <c r="AP220" s="617"/>
      <c r="AQ220" s="617"/>
      <c r="AR220" s="617"/>
      <c r="AS220" s="617"/>
      <c r="AT220" s="617"/>
      <c r="AU220" s="617"/>
      <c r="AV220" s="617"/>
    </row>
    <row r="221" spans="1:48" ht="15.75" customHeight="1">
      <c r="A221" s="617"/>
      <c r="B221" s="739"/>
      <c r="C221" s="740"/>
      <c r="D221" s="740"/>
      <c r="E221" s="740"/>
      <c r="F221" s="740"/>
      <c r="G221" s="740"/>
      <c r="H221" s="740"/>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7"/>
      <c r="AL221" s="617"/>
      <c r="AM221" s="617"/>
      <c r="AN221" s="617"/>
      <c r="AO221" s="617"/>
      <c r="AP221" s="617"/>
      <c r="AQ221" s="617"/>
      <c r="AR221" s="617"/>
      <c r="AS221" s="617"/>
      <c r="AT221" s="617"/>
      <c r="AU221" s="617"/>
      <c r="AV221" s="617"/>
    </row>
    <row r="222" spans="1:48" ht="15.75" customHeight="1">
      <c r="A222" s="617"/>
      <c r="B222" s="739"/>
      <c r="C222" s="740"/>
      <c r="D222" s="740"/>
      <c r="E222" s="740"/>
      <c r="F222" s="740"/>
      <c r="G222" s="740"/>
      <c r="H222" s="740"/>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7"/>
      <c r="AF222" s="617"/>
      <c r="AG222" s="617"/>
      <c r="AH222" s="617"/>
      <c r="AI222" s="617"/>
      <c r="AJ222" s="617"/>
      <c r="AK222" s="617"/>
      <c r="AL222" s="617"/>
      <c r="AM222" s="617"/>
      <c r="AN222" s="617"/>
      <c r="AO222" s="617"/>
      <c r="AP222" s="617"/>
      <c r="AQ222" s="617"/>
      <c r="AR222" s="617"/>
      <c r="AS222" s="617"/>
      <c r="AT222" s="617"/>
      <c r="AU222" s="617"/>
      <c r="AV222" s="617"/>
    </row>
    <row r="223" spans="1:48" ht="15.75" customHeight="1">
      <c r="A223" s="617"/>
      <c r="B223" s="739"/>
      <c r="C223" s="740"/>
      <c r="D223" s="740"/>
      <c r="E223" s="740"/>
      <c r="F223" s="740"/>
      <c r="G223" s="740"/>
      <c r="H223" s="740"/>
      <c r="I223" s="617"/>
      <c r="J223" s="617"/>
      <c r="K223" s="617"/>
      <c r="L223" s="617"/>
      <c r="M223" s="617"/>
      <c r="N223" s="617"/>
      <c r="O223" s="617"/>
      <c r="P223" s="617"/>
      <c r="Q223" s="617"/>
      <c r="R223" s="617"/>
      <c r="S223" s="617"/>
      <c r="T223" s="617"/>
      <c r="U223" s="617"/>
      <c r="V223" s="617"/>
      <c r="W223" s="617"/>
      <c r="X223" s="617"/>
      <c r="Y223" s="617"/>
      <c r="Z223" s="617"/>
      <c r="AA223" s="617"/>
      <c r="AB223" s="617"/>
      <c r="AC223" s="617"/>
      <c r="AD223" s="617"/>
      <c r="AE223" s="617"/>
      <c r="AF223" s="617"/>
      <c r="AG223" s="617"/>
      <c r="AH223" s="617"/>
      <c r="AI223" s="617"/>
      <c r="AJ223" s="617"/>
      <c r="AK223" s="617"/>
      <c r="AL223" s="617"/>
      <c r="AM223" s="617"/>
      <c r="AN223" s="617"/>
      <c r="AO223" s="617"/>
      <c r="AP223" s="617"/>
      <c r="AQ223" s="617"/>
      <c r="AR223" s="617"/>
      <c r="AS223" s="617"/>
      <c r="AT223" s="617"/>
      <c r="AU223" s="617"/>
      <c r="AV223" s="617"/>
    </row>
    <row r="224" spans="1:48" ht="15.75" customHeight="1">
      <c r="A224" s="617"/>
      <c r="B224" s="739"/>
      <c r="C224" s="740"/>
      <c r="D224" s="740"/>
      <c r="E224" s="740"/>
      <c r="F224" s="740"/>
      <c r="G224" s="740"/>
      <c r="H224" s="740"/>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7"/>
      <c r="AF224" s="617"/>
      <c r="AG224" s="617"/>
      <c r="AH224" s="617"/>
      <c r="AI224" s="617"/>
      <c r="AJ224" s="617"/>
      <c r="AK224" s="617"/>
      <c r="AL224" s="617"/>
      <c r="AM224" s="617"/>
      <c r="AN224" s="617"/>
      <c r="AO224" s="617"/>
      <c r="AP224" s="617"/>
      <c r="AQ224" s="617"/>
      <c r="AR224" s="617"/>
      <c r="AS224" s="617"/>
      <c r="AT224" s="617"/>
      <c r="AU224" s="617"/>
      <c r="AV224" s="617"/>
    </row>
    <row r="225" spans="1:48" ht="15.75" customHeight="1">
      <c r="A225" s="617"/>
      <c r="B225" s="739"/>
      <c r="C225" s="740"/>
      <c r="D225" s="740"/>
      <c r="E225" s="740"/>
      <c r="F225" s="740"/>
      <c r="G225" s="740"/>
      <c r="H225" s="740"/>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617"/>
      <c r="AF225" s="617"/>
      <c r="AG225" s="617"/>
      <c r="AH225" s="617"/>
      <c r="AI225" s="617"/>
      <c r="AJ225" s="617"/>
      <c r="AK225" s="617"/>
      <c r="AL225" s="617"/>
      <c r="AM225" s="617"/>
      <c r="AN225" s="617"/>
      <c r="AO225" s="617"/>
      <c r="AP225" s="617"/>
      <c r="AQ225" s="617"/>
      <c r="AR225" s="617"/>
      <c r="AS225" s="617"/>
      <c r="AT225" s="617"/>
      <c r="AU225" s="617"/>
      <c r="AV225" s="617"/>
    </row>
    <row r="226" spans="1:48" ht="15.75" customHeight="1">
      <c r="A226" s="617"/>
      <c r="B226" s="739"/>
      <c r="C226" s="740"/>
      <c r="D226" s="740"/>
      <c r="E226" s="740"/>
      <c r="F226" s="740"/>
      <c r="G226" s="740"/>
      <c r="H226" s="740"/>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17"/>
      <c r="AL226" s="617"/>
      <c r="AM226" s="617"/>
      <c r="AN226" s="617"/>
      <c r="AO226" s="617"/>
      <c r="AP226" s="617"/>
      <c r="AQ226" s="617"/>
      <c r="AR226" s="617"/>
      <c r="AS226" s="617"/>
      <c r="AT226" s="617"/>
      <c r="AU226" s="617"/>
      <c r="AV226" s="617"/>
    </row>
    <row r="227" spans="1:48" ht="15.75" customHeight="1">
      <c r="A227" s="617"/>
      <c r="B227" s="739"/>
      <c r="C227" s="740"/>
      <c r="D227" s="740"/>
      <c r="E227" s="740"/>
      <c r="F227" s="740"/>
      <c r="G227" s="740"/>
      <c r="H227" s="740"/>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617"/>
      <c r="AT227" s="617"/>
      <c r="AU227" s="617"/>
      <c r="AV227" s="617"/>
    </row>
    <row r="228" spans="1:48" ht="15.75" customHeight="1">
      <c r="A228" s="617"/>
      <c r="B228" s="739"/>
      <c r="C228" s="740"/>
      <c r="D228" s="740"/>
      <c r="E228" s="740"/>
      <c r="F228" s="740"/>
      <c r="G228" s="740"/>
      <c r="H228" s="740"/>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17"/>
      <c r="AL228" s="617"/>
      <c r="AM228" s="617"/>
      <c r="AN228" s="617"/>
      <c r="AO228" s="617"/>
      <c r="AP228" s="617"/>
      <c r="AQ228" s="617"/>
      <c r="AR228" s="617"/>
      <c r="AS228" s="617"/>
      <c r="AT228" s="617"/>
      <c r="AU228" s="617"/>
      <c r="AV228" s="617"/>
    </row>
    <row r="229" spans="1:48" ht="15.75" customHeight="1">
      <c r="A229" s="617"/>
      <c r="B229" s="739"/>
      <c r="C229" s="740"/>
      <c r="D229" s="740"/>
      <c r="E229" s="740"/>
      <c r="F229" s="740"/>
      <c r="G229" s="740"/>
      <c r="H229" s="740"/>
      <c r="I229" s="617"/>
      <c r="J229" s="617"/>
      <c r="K229" s="617"/>
      <c r="L229" s="617"/>
      <c r="M229" s="617"/>
      <c r="N229" s="617"/>
      <c r="O229" s="617"/>
      <c r="P229" s="617"/>
      <c r="Q229" s="617"/>
      <c r="R229" s="617"/>
      <c r="S229" s="617"/>
      <c r="T229" s="617"/>
      <c r="U229" s="617"/>
      <c r="V229" s="617"/>
      <c r="W229" s="617"/>
      <c r="X229" s="617"/>
      <c r="Y229" s="617"/>
      <c r="Z229" s="617"/>
      <c r="AA229" s="617"/>
      <c r="AB229" s="617"/>
      <c r="AC229" s="617"/>
      <c r="AD229" s="617"/>
      <c r="AE229" s="617"/>
      <c r="AF229" s="617"/>
      <c r="AG229" s="617"/>
      <c r="AH229" s="617"/>
      <c r="AI229" s="617"/>
      <c r="AJ229" s="617"/>
      <c r="AK229" s="617"/>
      <c r="AL229" s="617"/>
      <c r="AM229" s="617"/>
      <c r="AN229" s="617"/>
      <c r="AO229" s="617"/>
      <c r="AP229" s="617"/>
      <c r="AQ229" s="617"/>
      <c r="AR229" s="617"/>
      <c r="AS229" s="617"/>
      <c r="AT229" s="617"/>
      <c r="AU229" s="617"/>
      <c r="AV229" s="617"/>
    </row>
    <row r="230" spans="1:48" ht="15.75" customHeight="1">
      <c r="A230" s="617"/>
      <c r="B230" s="739"/>
      <c r="C230" s="740"/>
      <c r="D230" s="740"/>
      <c r="E230" s="740"/>
      <c r="F230" s="740"/>
      <c r="G230" s="740"/>
      <c r="H230" s="740"/>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7"/>
      <c r="AL230" s="617"/>
      <c r="AM230" s="617"/>
      <c r="AN230" s="617"/>
      <c r="AO230" s="617"/>
      <c r="AP230" s="617"/>
      <c r="AQ230" s="617"/>
      <c r="AR230" s="617"/>
      <c r="AS230" s="617"/>
      <c r="AT230" s="617"/>
      <c r="AU230" s="617"/>
      <c r="AV230" s="617"/>
    </row>
    <row r="231" spans="1:48" ht="15.75" customHeight="1">
      <c r="A231" s="617"/>
      <c r="B231" s="739"/>
      <c r="C231" s="740"/>
      <c r="D231" s="740"/>
      <c r="E231" s="740"/>
      <c r="F231" s="740"/>
      <c r="G231" s="740"/>
      <c r="H231" s="740"/>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617"/>
      <c r="AT231" s="617"/>
      <c r="AU231" s="617"/>
      <c r="AV231" s="617"/>
    </row>
    <row r="232" spans="1:48" ht="15.75" customHeight="1">
      <c r="A232" s="617"/>
      <c r="B232" s="739"/>
      <c r="C232" s="740"/>
      <c r="D232" s="740"/>
      <c r="E232" s="740"/>
      <c r="F232" s="740"/>
      <c r="G232" s="740"/>
      <c r="H232" s="740"/>
      <c r="I232" s="617"/>
      <c r="J232" s="617"/>
      <c r="K232" s="617"/>
      <c r="L232" s="617"/>
      <c r="M232" s="617"/>
      <c r="N232" s="617"/>
      <c r="O232" s="617"/>
      <c r="P232" s="617"/>
      <c r="Q232" s="617"/>
      <c r="R232" s="617"/>
      <c r="S232" s="617"/>
      <c r="T232" s="617"/>
      <c r="U232" s="617"/>
      <c r="V232" s="617"/>
      <c r="W232" s="617"/>
      <c r="X232" s="617"/>
      <c r="Y232" s="617"/>
      <c r="Z232" s="617"/>
      <c r="AA232" s="617"/>
      <c r="AB232" s="617"/>
      <c r="AC232" s="617"/>
      <c r="AD232" s="617"/>
      <c r="AE232" s="617"/>
      <c r="AF232" s="617"/>
      <c r="AG232" s="617"/>
      <c r="AH232" s="617"/>
      <c r="AI232" s="617"/>
      <c r="AJ232" s="617"/>
      <c r="AK232" s="617"/>
      <c r="AL232" s="617"/>
      <c r="AM232" s="617"/>
      <c r="AN232" s="617"/>
      <c r="AO232" s="617"/>
      <c r="AP232" s="617"/>
      <c r="AQ232" s="617"/>
      <c r="AR232" s="617"/>
      <c r="AS232" s="617"/>
      <c r="AT232" s="617"/>
      <c r="AU232" s="617"/>
      <c r="AV232" s="617"/>
    </row>
    <row r="233" spans="1:48" ht="15.75" customHeight="1">
      <c r="A233" s="617"/>
      <c r="B233" s="739"/>
      <c r="C233" s="740"/>
      <c r="D233" s="740"/>
      <c r="E233" s="740"/>
      <c r="F233" s="740"/>
      <c r="G233" s="740"/>
      <c r="H233" s="740"/>
      <c r="I233" s="617"/>
      <c r="J233" s="617"/>
      <c r="K233" s="617"/>
      <c r="L233" s="617"/>
      <c r="M233" s="617"/>
      <c r="N233" s="617"/>
      <c r="O233" s="617"/>
      <c r="P233" s="617"/>
      <c r="Q233" s="617"/>
      <c r="R233" s="617"/>
      <c r="S233" s="617"/>
      <c r="T233" s="617"/>
      <c r="U233" s="617"/>
      <c r="V233" s="617"/>
      <c r="W233" s="617"/>
      <c r="X233" s="617"/>
      <c r="Y233" s="617"/>
      <c r="Z233" s="617"/>
      <c r="AA233" s="617"/>
      <c r="AB233" s="617"/>
      <c r="AC233" s="617"/>
      <c r="AD233" s="617"/>
      <c r="AE233" s="617"/>
      <c r="AF233" s="617"/>
      <c r="AG233" s="617"/>
      <c r="AH233" s="617"/>
      <c r="AI233" s="617"/>
      <c r="AJ233" s="617"/>
      <c r="AK233" s="617"/>
      <c r="AL233" s="617"/>
      <c r="AM233" s="617"/>
      <c r="AN233" s="617"/>
      <c r="AO233" s="617"/>
      <c r="AP233" s="617"/>
      <c r="AQ233" s="617"/>
      <c r="AR233" s="617"/>
      <c r="AS233" s="617"/>
      <c r="AT233" s="617"/>
      <c r="AU233" s="617"/>
      <c r="AV233" s="617"/>
    </row>
    <row r="234" spans="1:48" ht="15.75" customHeight="1">
      <c r="A234" s="617"/>
      <c r="B234" s="739"/>
      <c r="C234" s="740"/>
      <c r="D234" s="740"/>
      <c r="E234" s="740"/>
      <c r="F234" s="740"/>
      <c r="G234" s="740"/>
      <c r="H234" s="740"/>
      <c r="I234" s="617"/>
      <c r="J234" s="617"/>
      <c r="K234" s="617"/>
      <c r="L234" s="617"/>
      <c r="M234" s="617"/>
      <c r="N234" s="617"/>
      <c r="O234" s="617"/>
      <c r="P234" s="617"/>
      <c r="Q234" s="617"/>
      <c r="R234" s="617"/>
      <c r="S234" s="617"/>
      <c r="T234" s="617"/>
      <c r="U234" s="617"/>
      <c r="V234" s="617"/>
      <c r="W234" s="617"/>
      <c r="X234" s="617"/>
      <c r="Y234" s="617"/>
      <c r="Z234" s="617"/>
      <c r="AA234" s="617"/>
      <c r="AB234" s="617"/>
      <c r="AC234" s="617"/>
      <c r="AD234" s="617"/>
      <c r="AE234" s="617"/>
      <c r="AF234" s="617"/>
      <c r="AG234" s="617"/>
      <c r="AH234" s="617"/>
      <c r="AI234" s="617"/>
      <c r="AJ234" s="617"/>
      <c r="AK234" s="617"/>
      <c r="AL234" s="617"/>
      <c r="AM234" s="617"/>
      <c r="AN234" s="617"/>
      <c r="AO234" s="617"/>
      <c r="AP234" s="617"/>
      <c r="AQ234" s="617"/>
      <c r="AR234" s="617"/>
      <c r="AS234" s="617"/>
      <c r="AT234" s="617"/>
      <c r="AU234" s="617"/>
      <c r="AV234" s="617"/>
    </row>
    <row r="235" spans="1:48" ht="15.75" customHeight="1">
      <c r="A235" s="617"/>
      <c r="B235" s="739"/>
      <c r="C235" s="740"/>
      <c r="D235" s="740"/>
      <c r="E235" s="740"/>
      <c r="F235" s="740"/>
      <c r="G235" s="740"/>
      <c r="H235" s="740"/>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7"/>
      <c r="AL235" s="617"/>
      <c r="AM235" s="617"/>
      <c r="AN235" s="617"/>
      <c r="AO235" s="617"/>
      <c r="AP235" s="617"/>
      <c r="AQ235" s="617"/>
      <c r="AR235" s="617"/>
      <c r="AS235" s="617"/>
      <c r="AT235" s="617"/>
      <c r="AU235" s="617"/>
      <c r="AV235" s="617"/>
    </row>
    <row r="236" spans="1:48" ht="15.75" customHeight="1">
      <c r="A236" s="617"/>
      <c r="B236" s="739"/>
      <c r="C236" s="740"/>
      <c r="D236" s="740"/>
      <c r="E236" s="740"/>
      <c r="F236" s="740"/>
      <c r="G236" s="740"/>
      <c r="H236" s="740"/>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7"/>
      <c r="AL236" s="617"/>
      <c r="AM236" s="617"/>
      <c r="AN236" s="617"/>
      <c r="AO236" s="617"/>
      <c r="AP236" s="617"/>
      <c r="AQ236" s="617"/>
      <c r="AR236" s="617"/>
      <c r="AS236" s="617"/>
      <c r="AT236" s="617"/>
      <c r="AU236" s="617"/>
      <c r="AV236" s="617"/>
    </row>
    <row r="237" spans="1:48" ht="15.75" customHeight="1">
      <c r="A237" s="617"/>
      <c r="B237" s="739"/>
      <c r="C237" s="740"/>
      <c r="D237" s="740"/>
      <c r="E237" s="740"/>
      <c r="F237" s="740"/>
      <c r="G237" s="740"/>
      <c r="H237" s="740"/>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17"/>
      <c r="AL237" s="617"/>
      <c r="AM237" s="617"/>
      <c r="AN237" s="617"/>
      <c r="AO237" s="617"/>
      <c r="AP237" s="617"/>
      <c r="AQ237" s="617"/>
      <c r="AR237" s="617"/>
      <c r="AS237" s="617"/>
      <c r="AT237" s="617"/>
      <c r="AU237" s="617"/>
      <c r="AV237" s="617"/>
    </row>
    <row r="238" spans="1:48" ht="15.75" customHeight="1">
      <c r="A238" s="617"/>
      <c r="B238" s="739"/>
      <c r="C238" s="740"/>
      <c r="D238" s="740"/>
      <c r="E238" s="740"/>
      <c r="F238" s="740"/>
      <c r="G238" s="740"/>
      <c r="H238" s="740"/>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7"/>
      <c r="AF238" s="617"/>
      <c r="AG238" s="617"/>
      <c r="AH238" s="617"/>
      <c r="AI238" s="617"/>
      <c r="AJ238" s="617"/>
      <c r="AK238" s="617"/>
      <c r="AL238" s="617"/>
      <c r="AM238" s="617"/>
      <c r="AN238" s="617"/>
      <c r="AO238" s="617"/>
      <c r="AP238" s="617"/>
      <c r="AQ238" s="617"/>
      <c r="AR238" s="617"/>
      <c r="AS238" s="617"/>
      <c r="AT238" s="617"/>
      <c r="AU238" s="617"/>
      <c r="AV238" s="617"/>
    </row>
    <row r="239" spans="1:48" ht="15.75" customHeight="1">
      <c r="A239" s="617"/>
      <c r="B239" s="739"/>
      <c r="C239" s="740"/>
      <c r="D239" s="740"/>
      <c r="E239" s="740"/>
      <c r="F239" s="740"/>
      <c r="G239" s="740"/>
      <c r="H239" s="740"/>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17"/>
      <c r="AL239" s="617"/>
      <c r="AM239" s="617"/>
      <c r="AN239" s="617"/>
      <c r="AO239" s="617"/>
      <c r="AP239" s="617"/>
      <c r="AQ239" s="617"/>
      <c r="AR239" s="617"/>
      <c r="AS239" s="617"/>
      <c r="AT239" s="617"/>
      <c r="AU239" s="617"/>
      <c r="AV239" s="617"/>
    </row>
    <row r="240" spans="1:48" ht="15.75" customHeight="1">
      <c r="A240" s="617"/>
      <c r="B240" s="739"/>
      <c r="C240" s="740"/>
      <c r="D240" s="740"/>
      <c r="E240" s="740"/>
      <c r="F240" s="740"/>
      <c r="G240" s="740"/>
      <c r="H240" s="740"/>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17"/>
      <c r="AL240" s="617"/>
      <c r="AM240" s="617"/>
      <c r="AN240" s="617"/>
      <c r="AO240" s="617"/>
      <c r="AP240" s="617"/>
      <c r="AQ240" s="617"/>
      <c r="AR240" s="617"/>
      <c r="AS240" s="617"/>
      <c r="AT240" s="617"/>
      <c r="AU240" s="617"/>
      <c r="AV240" s="617"/>
    </row>
    <row r="241" spans="1:48" ht="15.75" customHeight="1">
      <c r="A241" s="617"/>
      <c r="B241" s="739"/>
      <c r="C241" s="740"/>
      <c r="D241" s="740"/>
      <c r="E241" s="740"/>
      <c r="F241" s="740"/>
      <c r="G241" s="740"/>
      <c r="H241" s="740"/>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17"/>
      <c r="AL241" s="617"/>
      <c r="AM241" s="617"/>
      <c r="AN241" s="617"/>
      <c r="AO241" s="617"/>
      <c r="AP241" s="617"/>
      <c r="AQ241" s="617"/>
      <c r="AR241" s="617"/>
      <c r="AS241" s="617"/>
      <c r="AT241" s="617"/>
      <c r="AU241" s="617"/>
      <c r="AV241" s="617"/>
    </row>
    <row r="242" spans="1:48" ht="15.75" customHeight="1">
      <c r="A242" s="617"/>
      <c r="B242" s="739"/>
      <c r="C242" s="740"/>
      <c r="D242" s="740"/>
      <c r="E242" s="740"/>
      <c r="F242" s="740"/>
      <c r="G242" s="740"/>
      <c r="H242" s="740"/>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7"/>
      <c r="AL242" s="617"/>
      <c r="AM242" s="617"/>
      <c r="AN242" s="617"/>
      <c r="AO242" s="617"/>
      <c r="AP242" s="617"/>
      <c r="AQ242" s="617"/>
      <c r="AR242" s="617"/>
      <c r="AS242" s="617"/>
      <c r="AT242" s="617"/>
      <c r="AU242" s="617"/>
      <c r="AV242" s="617"/>
    </row>
    <row r="243" spans="1:48" ht="15.75" customHeight="1">
      <c r="A243" s="617"/>
      <c r="B243" s="739"/>
      <c r="C243" s="740"/>
      <c r="D243" s="740"/>
      <c r="E243" s="740"/>
      <c r="F243" s="740"/>
      <c r="G243" s="740"/>
      <c r="H243" s="740"/>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7"/>
      <c r="AL243" s="617"/>
      <c r="AM243" s="617"/>
      <c r="AN243" s="617"/>
      <c r="AO243" s="617"/>
      <c r="AP243" s="617"/>
      <c r="AQ243" s="617"/>
      <c r="AR243" s="617"/>
      <c r="AS243" s="617"/>
      <c r="AT243" s="617"/>
      <c r="AU243" s="617"/>
      <c r="AV243" s="617"/>
    </row>
    <row r="244" spans="1:48" ht="15.75" customHeight="1">
      <c r="A244" s="617"/>
      <c r="B244" s="739"/>
      <c r="C244" s="740"/>
      <c r="D244" s="740"/>
      <c r="E244" s="740"/>
      <c r="F244" s="740"/>
      <c r="G244" s="740"/>
      <c r="H244" s="740"/>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17"/>
      <c r="AL244" s="617"/>
      <c r="AM244" s="617"/>
      <c r="AN244" s="617"/>
      <c r="AO244" s="617"/>
      <c r="AP244" s="617"/>
      <c r="AQ244" s="617"/>
      <c r="AR244" s="617"/>
      <c r="AS244" s="617"/>
      <c r="AT244" s="617"/>
      <c r="AU244" s="617"/>
      <c r="AV244" s="617"/>
    </row>
    <row r="245" spans="1:48" ht="15.75" customHeight="1">
      <c r="A245" s="617"/>
      <c r="B245" s="739"/>
      <c r="C245" s="740"/>
      <c r="D245" s="740"/>
      <c r="E245" s="740"/>
      <c r="F245" s="740"/>
      <c r="G245" s="740"/>
      <c r="H245" s="740"/>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7"/>
      <c r="AL245" s="617"/>
      <c r="AM245" s="617"/>
      <c r="AN245" s="617"/>
      <c r="AO245" s="617"/>
      <c r="AP245" s="617"/>
      <c r="AQ245" s="617"/>
      <c r="AR245" s="617"/>
      <c r="AS245" s="617"/>
      <c r="AT245" s="617"/>
      <c r="AU245" s="617"/>
      <c r="AV245" s="617"/>
    </row>
    <row r="246" spans="1:48" ht="15.75" customHeight="1">
      <c r="A246" s="617"/>
      <c r="B246" s="739"/>
      <c r="C246" s="740"/>
      <c r="D246" s="740"/>
      <c r="E246" s="740"/>
      <c r="F246" s="740"/>
      <c r="G246" s="740"/>
      <c r="H246" s="740"/>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7"/>
      <c r="AL246" s="617"/>
      <c r="AM246" s="617"/>
      <c r="AN246" s="617"/>
      <c r="AO246" s="617"/>
      <c r="AP246" s="617"/>
      <c r="AQ246" s="617"/>
      <c r="AR246" s="617"/>
      <c r="AS246" s="617"/>
      <c r="AT246" s="617"/>
      <c r="AU246" s="617"/>
      <c r="AV246" s="617"/>
    </row>
    <row r="247" spans="1:48" ht="15.75" customHeight="1">
      <c r="A247" s="617"/>
      <c r="B247" s="739"/>
      <c r="C247" s="740"/>
      <c r="D247" s="740"/>
      <c r="E247" s="740"/>
      <c r="F247" s="740"/>
      <c r="G247" s="740"/>
      <c r="H247" s="740"/>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row>
    <row r="248" spans="1:48" ht="15.75" customHeight="1">
      <c r="A248" s="617"/>
      <c r="B248" s="739"/>
      <c r="C248" s="740"/>
      <c r="D248" s="740"/>
      <c r="E248" s="740"/>
      <c r="F248" s="740"/>
      <c r="G248" s="740"/>
      <c r="H248" s="740"/>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7"/>
      <c r="AL248" s="617"/>
      <c r="AM248" s="617"/>
      <c r="AN248" s="617"/>
      <c r="AO248" s="617"/>
      <c r="AP248" s="617"/>
      <c r="AQ248" s="617"/>
      <c r="AR248" s="617"/>
      <c r="AS248" s="617"/>
      <c r="AT248" s="617"/>
      <c r="AU248" s="617"/>
      <c r="AV248" s="617"/>
    </row>
    <row r="249" spans="1:48" ht="15.75" customHeight="1">
      <c r="A249" s="617"/>
      <c r="B249" s="739"/>
      <c r="C249" s="740"/>
      <c r="D249" s="740"/>
      <c r="E249" s="740"/>
      <c r="F249" s="740"/>
      <c r="G249" s="740"/>
      <c r="H249" s="740"/>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7"/>
      <c r="AL249" s="617"/>
      <c r="AM249" s="617"/>
      <c r="AN249" s="617"/>
      <c r="AO249" s="617"/>
      <c r="AP249" s="617"/>
      <c r="AQ249" s="617"/>
      <c r="AR249" s="617"/>
      <c r="AS249" s="617"/>
      <c r="AT249" s="617"/>
      <c r="AU249" s="617"/>
      <c r="AV249" s="617"/>
    </row>
    <row r="250" spans="1:48" ht="15.75" customHeight="1">
      <c r="A250" s="617"/>
      <c r="B250" s="739"/>
      <c r="C250" s="740"/>
      <c r="D250" s="740"/>
      <c r="E250" s="740"/>
      <c r="F250" s="740"/>
      <c r="G250" s="740"/>
      <c r="H250" s="740"/>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7"/>
      <c r="AL250" s="617"/>
      <c r="AM250" s="617"/>
      <c r="AN250" s="617"/>
      <c r="AO250" s="617"/>
      <c r="AP250" s="617"/>
      <c r="AQ250" s="617"/>
      <c r="AR250" s="617"/>
      <c r="AS250" s="617"/>
      <c r="AT250" s="617"/>
      <c r="AU250" s="617"/>
      <c r="AV250" s="617"/>
    </row>
    <row r="251" spans="1:48" ht="15.75" customHeight="1">
      <c r="A251" s="617"/>
      <c r="B251" s="739"/>
      <c r="C251" s="740"/>
      <c r="D251" s="740"/>
      <c r="E251" s="740"/>
      <c r="F251" s="740"/>
      <c r="G251" s="740"/>
      <c r="H251" s="740"/>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7"/>
      <c r="AL251" s="617"/>
      <c r="AM251" s="617"/>
      <c r="AN251" s="617"/>
      <c r="AO251" s="617"/>
      <c r="AP251" s="617"/>
      <c r="AQ251" s="617"/>
      <c r="AR251" s="617"/>
      <c r="AS251" s="617"/>
      <c r="AT251" s="617"/>
      <c r="AU251" s="617"/>
      <c r="AV251" s="617"/>
    </row>
    <row r="252" spans="1:48" ht="15.75" customHeight="1">
      <c r="A252" s="617"/>
      <c r="B252" s="739"/>
      <c r="C252" s="740"/>
      <c r="D252" s="740"/>
      <c r="E252" s="740"/>
      <c r="F252" s="740"/>
      <c r="G252" s="740"/>
      <c r="H252" s="740"/>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7"/>
      <c r="AL252" s="617"/>
      <c r="AM252" s="617"/>
      <c r="AN252" s="617"/>
      <c r="AO252" s="617"/>
      <c r="AP252" s="617"/>
      <c r="AQ252" s="617"/>
      <c r="AR252" s="617"/>
      <c r="AS252" s="617"/>
      <c r="AT252" s="617"/>
      <c r="AU252" s="617"/>
      <c r="AV252" s="617"/>
    </row>
    <row r="253" spans="1:48" ht="15.75" customHeight="1">
      <c r="A253" s="617"/>
      <c r="B253" s="739"/>
      <c r="C253" s="740"/>
      <c r="D253" s="740"/>
      <c r="E253" s="740"/>
      <c r="F253" s="740"/>
      <c r="G253" s="740"/>
      <c r="H253" s="740"/>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7"/>
      <c r="AL253" s="617"/>
      <c r="AM253" s="617"/>
      <c r="AN253" s="617"/>
      <c r="AO253" s="617"/>
      <c r="AP253" s="617"/>
      <c r="AQ253" s="617"/>
      <c r="AR253" s="617"/>
      <c r="AS253" s="617"/>
      <c r="AT253" s="617"/>
      <c r="AU253" s="617"/>
      <c r="AV253" s="617"/>
    </row>
    <row r="254" spans="1:48" ht="15.75" customHeight="1">
      <c r="A254" s="617"/>
      <c r="B254" s="739"/>
      <c r="C254" s="740"/>
      <c r="D254" s="740"/>
      <c r="E254" s="740"/>
      <c r="F254" s="740"/>
      <c r="G254" s="740"/>
      <c r="H254" s="740"/>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17"/>
      <c r="AL254" s="617"/>
      <c r="AM254" s="617"/>
      <c r="AN254" s="617"/>
      <c r="AO254" s="617"/>
      <c r="AP254" s="617"/>
      <c r="AQ254" s="617"/>
      <c r="AR254" s="617"/>
      <c r="AS254" s="617"/>
      <c r="AT254" s="617"/>
      <c r="AU254" s="617"/>
      <c r="AV254" s="617"/>
    </row>
    <row r="255" spans="1:48" ht="15.75" customHeight="1">
      <c r="A255" s="617"/>
      <c r="B255" s="739"/>
      <c r="C255" s="740"/>
      <c r="D255" s="740"/>
      <c r="E255" s="740"/>
      <c r="F255" s="740"/>
      <c r="G255" s="740"/>
      <c r="H255" s="740"/>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17"/>
      <c r="AL255" s="617"/>
      <c r="AM255" s="617"/>
      <c r="AN255" s="617"/>
      <c r="AO255" s="617"/>
      <c r="AP255" s="617"/>
      <c r="AQ255" s="617"/>
      <c r="AR255" s="617"/>
      <c r="AS255" s="617"/>
      <c r="AT255" s="617"/>
      <c r="AU255" s="617"/>
      <c r="AV255" s="617"/>
    </row>
    <row r="256" spans="1:48" ht="15.75" customHeight="1">
      <c r="A256" s="617"/>
      <c r="B256" s="739"/>
      <c r="C256" s="740"/>
      <c r="D256" s="740"/>
      <c r="E256" s="740"/>
      <c r="F256" s="740"/>
      <c r="G256" s="740"/>
      <c r="H256" s="740"/>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17"/>
      <c r="AL256" s="617"/>
      <c r="AM256" s="617"/>
      <c r="AN256" s="617"/>
      <c r="AO256" s="617"/>
      <c r="AP256" s="617"/>
      <c r="AQ256" s="617"/>
      <c r="AR256" s="617"/>
      <c r="AS256" s="617"/>
      <c r="AT256" s="617"/>
      <c r="AU256" s="617"/>
      <c r="AV256" s="617"/>
    </row>
    <row r="257" spans="1:48" ht="15.75" customHeight="1">
      <c r="A257" s="617"/>
      <c r="B257" s="739"/>
      <c r="C257" s="740"/>
      <c r="D257" s="740"/>
      <c r="E257" s="740"/>
      <c r="F257" s="740"/>
      <c r="G257" s="740"/>
      <c r="H257" s="740"/>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17"/>
      <c r="AL257" s="617"/>
      <c r="AM257" s="617"/>
      <c r="AN257" s="617"/>
      <c r="AO257" s="617"/>
      <c r="AP257" s="617"/>
      <c r="AQ257" s="617"/>
      <c r="AR257" s="617"/>
      <c r="AS257" s="617"/>
      <c r="AT257" s="617"/>
      <c r="AU257" s="617"/>
      <c r="AV257" s="617"/>
    </row>
    <row r="258" spans="1:48" ht="15.75" customHeight="1">
      <c r="A258" s="617"/>
      <c r="B258" s="739"/>
      <c r="C258" s="740"/>
      <c r="D258" s="740"/>
      <c r="E258" s="740"/>
      <c r="F258" s="740"/>
      <c r="G258" s="740"/>
      <c r="H258" s="740"/>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7"/>
      <c r="AL258" s="617"/>
      <c r="AM258" s="617"/>
      <c r="AN258" s="617"/>
      <c r="AO258" s="617"/>
      <c r="AP258" s="617"/>
      <c r="AQ258" s="617"/>
      <c r="AR258" s="617"/>
      <c r="AS258" s="617"/>
      <c r="AT258" s="617"/>
      <c r="AU258" s="617"/>
      <c r="AV258" s="617"/>
    </row>
    <row r="259" spans="1:48" ht="15.75" customHeight="1">
      <c r="A259" s="617"/>
      <c r="B259" s="739"/>
      <c r="C259" s="740"/>
      <c r="D259" s="740"/>
      <c r="E259" s="740"/>
      <c r="F259" s="740"/>
      <c r="G259" s="740"/>
      <c r="H259" s="740"/>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7"/>
      <c r="AL259" s="617"/>
      <c r="AM259" s="617"/>
      <c r="AN259" s="617"/>
      <c r="AO259" s="617"/>
      <c r="AP259" s="617"/>
      <c r="AQ259" s="617"/>
      <c r="AR259" s="617"/>
      <c r="AS259" s="617"/>
      <c r="AT259" s="617"/>
      <c r="AU259" s="617"/>
      <c r="AV259" s="617"/>
    </row>
    <row r="260" spans="1:48" ht="15.75" customHeight="1">
      <c r="A260" s="617"/>
      <c r="B260" s="739"/>
      <c r="C260" s="740"/>
      <c r="D260" s="740"/>
      <c r="E260" s="740"/>
      <c r="F260" s="740"/>
      <c r="G260" s="740"/>
      <c r="H260" s="740"/>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7"/>
      <c r="AL260" s="617"/>
      <c r="AM260" s="617"/>
      <c r="AN260" s="617"/>
      <c r="AO260" s="617"/>
      <c r="AP260" s="617"/>
      <c r="AQ260" s="617"/>
      <c r="AR260" s="617"/>
      <c r="AS260" s="617"/>
      <c r="AT260" s="617"/>
      <c r="AU260" s="617"/>
      <c r="AV260" s="617"/>
    </row>
    <row r="261" spans="1:48" ht="15.75" customHeight="1">
      <c r="A261" s="617"/>
      <c r="B261" s="739"/>
      <c r="C261" s="740"/>
      <c r="D261" s="740"/>
      <c r="E261" s="740"/>
      <c r="F261" s="740"/>
      <c r="G261" s="740"/>
      <c r="H261" s="740"/>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7"/>
      <c r="AL261" s="617"/>
      <c r="AM261" s="617"/>
      <c r="AN261" s="617"/>
      <c r="AO261" s="617"/>
      <c r="AP261" s="617"/>
      <c r="AQ261" s="617"/>
      <c r="AR261" s="617"/>
      <c r="AS261" s="617"/>
      <c r="AT261" s="617"/>
      <c r="AU261" s="617"/>
      <c r="AV261" s="617"/>
    </row>
    <row r="262" spans="1:48" ht="15.75" customHeight="1">
      <c r="A262" s="617"/>
      <c r="B262" s="739"/>
      <c r="C262" s="740"/>
      <c r="D262" s="740"/>
      <c r="E262" s="740"/>
      <c r="F262" s="740"/>
      <c r="G262" s="740"/>
      <c r="H262" s="740"/>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17"/>
      <c r="AL262" s="617"/>
      <c r="AM262" s="617"/>
      <c r="AN262" s="617"/>
      <c r="AO262" s="617"/>
      <c r="AP262" s="617"/>
      <c r="AQ262" s="617"/>
      <c r="AR262" s="617"/>
      <c r="AS262" s="617"/>
      <c r="AT262" s="617"/>
      <c r="AU262" s="617"/>
      <c r="AV262" s="617"/>
    </row>
    <row r="263" spans="1:48" ht="15.75" customHeight="1">
      <c r="A263" s="617"/>
      <c r="B263" s="739"/>
      <c r="C263" s="740"/>
      <c r="D263" s="740"/>
      <c r="E263" s="740"/>
      <c r="F263" s="740"/>
      <c r="G263" s="740"/>
      <c r="H263" s="740"/>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17"/>
      <c r="AL263" s="617"/>
      <c r="AM263" s="617"/>
      <c r="AN263" s="617"/>
      <c r="AO263" s="617"/>
      <c r="AP263" s="617"/>
      <c r="AQ263" s="617"/>
      <c r="AR263" s="617"/>
      <c r="AS263" s="617"/>
      <c r="AT263" s="617"/>
      <c r="AU263" s="617"/>
      <c r="AV263" s="617"/>
    </row>
    <row r="264" spans="1:48" ht="15.75" customHeight="1">
      <c r="A264" s="617"/>
      <c r="B264" s="739"/>
      <c r="C264" s="740"/>
      <c r="D264" s="740"/>
      <c r="E264" s="740"/>
      <c r="F264" s="740"/>
      <c r="G264" s="740"/>
      <c r="H264" s="740"/>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17"/>
      <c r="AL264" s="617"/>
      <c r="AM264" s="617"/>
      <c r="AN264" s="617"/>
      <c r="AO264" s="617"/>
      <c r="AP264" s="617"/>
      <c r="AQ264" s="617"/>
      <c r="AR264" s="617"/>
      <c r="AS264" s="617"/>
      <c r="AT264" s="617"/>
      <c r="AU264" s="617"/>
      <c r="AV264" s="617"/>
    </row>
    <row r="265" spans="1:48" ht="15.75" customHeight="1">
      <c r="A265" s="617"/>
      <c r="B265" s="739"/>
      <c r="C265" s="740"/>
      <c r="D265" s="740"/>
      <c r="E265" s="740"/>
      <c r="F265" s="740"/>
      <c r="G265" s="740"/>
      <c r="H265" s="740"/>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7"/>
      <c r="AF265" s="617"/>
      <c r="AG265" s="617"/>
      <c r="AH265" s="617"/>
      <c r="AI265" s="617"/>
      <c r="AJ265" s="617"/>
      <c r="AK265" s="617"/>
      <c r="AL265" s="617"/>
      <c r="AM265" s="617"/>
      <c r="AN265" s="617"/>
      <c r="AO265" s="617"/>
      <c r="AP265" s="617"/>
      <c r="AQ265" s="617"/>
      <c r="AR265" s="617"/>
      <c r="AS265" s="617"/>
      <c r="AT265" s="617"/>
      <c r="AU265" s="617"/>
      <c r="AV265" s="617"/>
    </row>
    <row r="266" spans="1:48" ht="15.75" customHeight="1">
      <c r="A266" s="617"/>
      <c r="B266" s="739"/>
      <c r="C266" s="740"/>
      <c r="D266" s="740"/>
      <c r="E266" s="740"/>
      <c r="F266" s="740"/>
      <c r="G266" s="740"/>
      <c r="H266" s="740"/>
      <c r="I266" s="617"/>
      <c r="J266" s="617"/>
      <c r="K266" s="617"/>
      <c r="L266" s="617"/>
      <c r="M266" s="617"/>
      <c r="N266" s="617"/>
      <c r="O266" s="617"/>
      <c r="P266" s="617"/>
      <c r="Q266" s="617"/>
      <c r="R266" s="617"/>
      <c r="S266" s="617"/>
      <c r="T266" s="617"/>
      <c r="U266" s="617"/>
      <c r="V266" s="617"/>
      <c r="W266" s="617"/>
      <c r="X266" s="617"/>
      <c r="Y266" s="617"/>
      <c r="Z266" s="617"/>
      <c r="AA266" s="617"/>
      <c r="AB266" s="617"/>
      <c r="AC266" s="617"/>
      <c r="AD266" s="617"/>
      <c r="AE266" s="617"/>
      <c r="AF266" s="617"/>
      <c r="AG266" s="617"/>
      <c r="AH266" s="617"/>
      <c r="AI266" s="617"/>
      <c r="AJ266" s="617"/>
      <c r="AK266" s="617"/>
      <c r="AL266" s="617"/>
      <c r="AM266" s="617"/>
      <c r="AN266" s="617"/>
      <c r="AO266" s="617"/>
      <c r="AP266" s="617"/>
      <c r="AQ266" s="617"/>
      <c r="AR266" s="617"/>
      <c r="AS266" s="617"/>
      <c r="AT266" s="617"/>
      <c r="AU266" s="617"/>
      <c r="AV266" s="617"/>
    </row>
    <row r="267" spans="1:48" ht="15.75" customHeight="1">
      <c r="A267" s="617"/>
      <c r="B267" s="739"/>
      <c r="C267" s="740"/>
      <c r="D267" s="740"/>
      <c r="E267" s="740"/>
      <c r="F267" s="740"/>
      <c r="G267" s="740"/>
      <c r="H267" s="740"/>
      <c r="I267" s="617"/>
      <c r="J267" s="617"/>
      <c r="K267" s="617"/>
      <c r="L267" s="617"/>
      <c r="M267" s="617"/>
      <c r="N267" s="617"/>
      <c r="O267" s="617"/>
      <c r="P267" s="617"/>
      <c r="Q267" s="617"/>
      <c r="R267" s="617"/>
      <c r="S267" s="617"/>
      <c r="T267" s="617"/>
      <c r="U267" s="617"/>
      <c r="V267" s="617"/>
      <c r="W267" s="617"/>
      <c r="X267" s="617"/>
      <c r="Y267" s="617"/>
      <c r="Z267" s="617"/>
      <c r="AA267" s="617"/>
      <c r="AB267" s="617"/>
      <c r="AC267" s="617"/>
      <c r="AD267" s="617"/>
      <c r="AE267" s="617"/>
      <c r="AF267" s="617"/>
      <c r="AG267" s="617"/>
      <c r="AH267" s="617"/>
      <c r="AI267" s="617"/>
      <c r="AJ267" s="617"/>
      <c r="AK267" s="617"/>
      <c r="AL267" s="617"/>
      <c r="AM267" s="617"/>
      <c r="AN267" s="617"/>
      <c r="AO267" s="617"/>
      <c r="AP267" s="617"/>
      <c r="AQ267" s="617"/>
      <c r="AR267" s="617"/>
      <c r="AS267" s="617"/>
      <c r="AT267" s="617"/>
      <c r="AU267" s="617"/>
      <c r="AV267" s="617"/>
    </row>
    <row r="268" spans="1:48" ht="15.75" customHeight="1">
      <c r="A268" s="617"/>
      <c r="B268" s="739"/>
      <c r="C268" s="740"/>
      <c r="D268" s="740"/>
      <c r="E268" s="740"/>
      <c r="F268" s="740"/>
      <c r="G268" s="740"/>
      <c r="H268" s="740"/>
      <c r="I268" s="617"/>
      <c r="J268" s="617"/>
      <c r="K268" s="617"/>
      <c r="L268" s="617"/>
      <c r="M268" s="617"/>
      <c r="N268" s="617"/>
      <c r="O268" s="617"/>
      <c r="P268" s="617"/>
      <c r="Q268" s="617"/>
      <c r="R268" s="617"/>
      <c r="S268" s="617"/>
      <c r="T268" s="617"/>
      <c r="U268" s="617"/>
      <c r="V268" s="617"/>
      <c r="W268" s="617"/>
      <c r="X268" s="617"/>
      <c r="Y268" s="617"/>
      <c r="Z268" s="617"/>
      <c r="AA268" s="617"/>
      <c r="AB268" s="617"/>
      <c r="AC268" s="617"/>
      <c r="AD268" s="617"/>
      <c r="AE268" s="617"/>
      <c r="AF268" s="617"/>
      <c r="AG268" s="617"/>
      <c r="AH268" s="617"/>
      <c r="AI268" s="617"/>
      <c r="AJ268" s="617"/>
      <c r="AK268" s="617"/>
      <c r="AL268" s="617"/>
      <c r="AM268" s="617"/>
      <c r="AN268" s="617"/>
      <c r="AO268" s="617"/>
      <c r="AP268" s="617"/>
      <c r="AQ268" s="617"/>
      <c r="AR268" s="617"/>
      <c r="AS268" s="617"/>
      <c r="AT268" s="617"/>
      <c r="AU268" s="617"/>
      <c r="AV268" s="617"/>
    </row>
    <row r="269" spans="1:48" ht="15.75" customHeight="1">
      <c r="A269" s="617"/>
      <c r="B269" s="739"/>
      <c r="C269" s="740"/>
      <c r="D269" s="740"/>
      <c r="E269" s="740"/>
      <c r="F269" s="740"/>
      <c r="G269" s="740"/>
      <c r="H269" s="740"/>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17"/>
      <c r="AL269" s="617"/>
      <c r="AM269" s="617"/>
      <c r="AN269" s="617"/>
      <c r="AO269" s="617"/>
      <c r="AP269" s="617"/>
      <c r="AQ269" s="617"/>
      <c r="AR269" s="617"/>
      <c r="AS269" s="617"/>
      <c r="AT269" s="617"/>
      <c r="AU269" s="617"/>
      <c r="AV269" s="617"/>
    </row>
    <row r="270" spans="1:48" ht="15.75" customHeight="1">
      <c r="A270" s="617"/>
      <c r="B270" s="739"/>
      <c r="C270" s="740"/>
      <c r="D270" s="740"/>
      <c r="E270" s="740"/>
      <c r="F270" s="740"/>
      <c r="G270" s="740"/>
      <c r="H270" s="740"/>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17"/>
      <c r="AL270" s="617"/>
      <c r="AM270" s="617"/>
      <c r="AN270" s="617"/>
      <c r="AO270" s="617"/>
      <c r="AP270" s="617"/>
      <c r="AQ270" s="617"/>
      <c r="AR270" s="617"/>
      <c r="AS270" s="617"/>
      <c r="AT270" s="617"/>
      <c r="AU270" s="617"/>
      <c r="AV270" s="617"/>
    </row>
    <row r="271" spans="1:48" ht="15.75" customHeight="1">
      <c r="A271" s="617"/>
      <c r="B271" s="739"/>
      <c r="C271" s="740"/>
      <c r="D271" s="740"/>
      <c r="E271" s="740"/>
      <c r="F271" s="740"/>
      <c r="G271" s="740"/>
      <c r="H271" s="740"/>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17"/>
      <c r="AL271" s="617"/>
      <c r="AM271" s="617"/>
      <c r="AN271" s="617"/>
      <c r="AO271" s="617"/>
      <c r="AP271" s="617"/>
      <c r="AQ271" s="617"/>
      <c r="AR271" s="617"/>
      <c r="AS271" s="617"/>
      <c r="AT271" s="617"/>
      <c r="AU271" s="617"/>
      <c r="AV271" s="617"/>
    </row>
    <row r="272" spans="1:48" ht="15.75" customHeight="1">
      <c r="A272" s="617"/>
      <c r="B272" s="739"/>
      <c r="C272" s="740"/>
      <c r="D272" s="740"/>
      <c r="E272" s="740"/>
      <c r="F272" s="740"/>
      <c r="G272" s="740"/>
      <c r="H272" s="740"/>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17"/>
      <c r="AL272" s="617"/>
      <c r="AM272" s="617"/>
      <c r="AN272" s="617"/>
      <c r="AO272" s="617"/>
      <c r="AP272" s="617"/>
      <c r="AQ272" s="617"/>
      <c r="AR272" s="617"/>
      <c r="AS272" s="617"/>
      <c r="AT272" s="617"/>
      <c r="AU272" s="617"/>
      <c r="AV272" s="617"/>
    </row>
    <row r="273" spans="1:48" ht="15.75" customHeight="1">
      <c r="A273" s="617"/>
      <c r="B273" s="739"/>
      <c r="C273" s="740"/>
      <c r="D273" s="740"/>
      <c r="E273" s="740"/>
      <c r="F273" s="740"/>
      <c r="G273" s="740"/>
      <c r="H273" s="740"/>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7"/>
      <c r="AL273" s="617"/>
      <c r="AM273" s="617"/>
      <c r="AN273" s="617"/>
      <c r="AO273" s="617"/>
      <c r="AP273" s="617"/>
      <c r="AQ273" s="617"/>
      <c r="AR273" s="617"/>
      <c r="AS273" s="617"/>
      <c r="AT273" s="617"/>
      <c r="AU273" s="617"/>
      <c r="AV273" s="617"/>
    </row>
    <row r="274" spans="1:48" ht="15.75" customHeight="1">
      <c r="A274" s="617"/>
      <c r="B274" s="739"/>
      <c r="C274" s="740"/>
      <c r="D274" s="740"/>
      <c r="E274" s="740"/>
      <c r="F274" s="740"/>
      <c r="G274" s="740"/>
      <c r="H274" s="740"/>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17"/>
      <c r="AL274" s="617"/>
      <c r="AM274" s="617"/>
      <c r="AN274" s="617"/>
      <c r="AO274" s="617"/>
      <c r="AP274" s="617"/>
      <c r="AQ274" s="617"/>
      <c r="AR274" s="617"/>
      <c r="AS274" s="617"/>
      <c r="AT274" s="617"/>
      <c r="AU274" s="617"/>
      <c r="AV274" s="617"/>
    </row>
    <row r="275" spans="1:48" ht="15.75" customHeight="1">
      <c r="A275" s="617"/>
      <c r="B275" s="739"/>
      <c r="C275" s="740"/>
      <c r="D275" s="740"/>
      <c r="E275" s="740"/>
      <c r="F275" s="740"/>
      <c r="G275" s="740"/>
      <c r="H275" s="740"/>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17"/>
      <c r="AL275" s="617"/>
      <c r="AM275" s="617"/>
      <c r="AN275" s="617"/>
      <c r="AO275" s="617"/>
      <c r="AP275" s="617"/>
      <c r="AQ275" s="617"/>
      <c r="AR275" s="617"/>
      <c r="AS275" s="617"/>
      <c r="AT275" s="617"/>
      <c r="AU275" s="617"/>
      <c r="AV275" s="617"/>
    </row>
    <row r="276" spans="1:48" ht="15.75" customHeight="1">
      <c r="A276" s="617"/>
      <c r="B276" s="739"/>
      <c r="C276" s="740"/>
      <c r="D276" s="740"/>
      <c r="E276" s="740"/>
      <c r="F276" s="740"/>
      <c r="G276" s="740"/>
      <c r="H276" s="740"/>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17"/>
      <c r="AL276" s="617"/>
      <c r="AM276" s="617"/>
      <c r="AN276" s="617"/>
      <c r="AO276" s="617"/>
      <c r="AP276" s="617"/>
      <c r="AQ276" s="617"/>
      <c r="AR276" s="617"/>
      <c r="AS276" s="617"/>
      <c r="AT276" s="617"/>
      <c r="AU276" s="617"/>
      <c r="AV276" s="617"/>
    </row>
    <row r="277" spans="1:48" ht="15.75" customHeight="1">
      <c r="A277" s="617"/>
      <c r="B277" s="739"/>
      <c r="C277" s="740"/>
      <c r="D277" s="740"/>
      <c r="E277" s="740"/>
      <c r="F277" s="740"/>
      <c r="G277" s="740"/>
      <c r="H277" s="740"/>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17"/>
      <c r="AL277" s="617"/>
      <c r="AM277" s="617"/>
      <c r="AN277" s="617"/>
      <c r="AO277" s="617"/>
      <c r="AP277" s="617"/>
      <c r="AQ277" s="617"/>
      <c r="AR277" s="617"/>
      <c r="AS277" s="617"/>
      <c r="AT277" s="617"/>
      <c r="AU277" s="617"/>
      <c r="AV277" s="617"/>
    </row>
    <row r="278" spans="1:48" ht="15.75" customHeight="1">
      <c r="A278" s="617"/>
      <c r="B278" s="739"/>
      <c r="C278" s="740"/>
      <c r="D278" s="740"/>
      <c r="E278" s="740"/>
      <c r="F278" s="740"/>
      <c r="G278" s="740"/>
      <c r="H278" s="740"/>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17"/>
      <c r="AL278" s="617"/>
      <c r="AM278" s="617"/>
      <c r="AN278" s="617"/>
      <c r="AO278" s="617"/>
      <c r="AP278" s="617"/>
      <c r="AQ278" s="617"/>
      <c r="AR278" s="617"/>
      <c r="AS278" s="617"/>
      <c r="AT278" s="617"/>
      <c r="AU278" s="617"/>
      <c r="AV278" s="617"/>
    </row>
    <row r="279" spans="1:48" ht="15.75" customHeight="1">
      <c r="A279" s="617"/>
      <c r="B279" s="739"/>
      <c r="C279" s="740"/>
      <c r="D279" s="740"/>
      <c r="E279" s="740"/>
      <c r="F279" s="740"/>
      <c r="G279" s="740"/>
      <c r="H279" s="740"/>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17"/>
      <c r="AL279" s="617"/>
      <c r="AM279" s="617"/>
      <c r="AN279" s="617"/>
      <c r="AO279" s="617"/>
      <c r="AP279" s="617"/>
      <c r="AQ279" s="617"/>
      <c r="AR279" s="617"/>
      <c r="AS279" s="617"/>
      <c r="AT279" s="617"/>
      <c r="AU279" s="617"/>
      <c r="AV279" s="617"/>
    </row>
    <row r="280" spans="1:48" ht="15.75" customHeight="1">
      <c r="A280" s="617"/>
      <c r="B280" s="739"/>
      <c r="C280" s="740"/>
      <c r="D280" s="740"/>
      <c r="E280" s="740"/>
      <c r="F280" s="740"/>
      <c r="G280" s="740"/>
      <c r="H280" s="740"/>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7"/>
      <c r="AL280" s="617"/>
      <c r="AM280" s="617"/>
      <c r="AN280" s="617"/>
      <c r="AO280" s="617"/>
      <c r="AP280" s="617"/>
      <c r="AQ280" s="617"/>
      <c r="AR280" s="617"/>
      <c r="AS280" s="617"/>
      <c r="AT280" s="617"/>
      <c r="AU280" s="617"/>
      <c r="AV280" s="617"/>
    </row>
    <row r="281" spans="1:48" ht="15.75" customHeight="1">
      <c r="A281" s="617"/>
      <c r="B281" s="739"/>
      <c r="C281" s="740"/>
      <c r="D281" s="740"/>
      <c r="E281" s="740"/>
      <c r="F281" s="740"/>
      <c r="G281" s="740"/>
      <c r="H281" s="740"/>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7"/>
      <c r="AL281" s="617"/>
      <c r="AM281" s="617"/>
      <c r="AN281" s="617"/>
      <c r="AO281" s="617"/>
      <c r="AP281" s="617"/>
      <c r="AQ281" s="617"/>
      <c r="AR281" s="617"/>
      <c r="AS281" s="617"/>
      <c r="AT281" s="617"/>
      <c r="AU281" s="617"/>
      <c r="AV281" s="617"/>
    </row>
    <row r="282" spans="1:48" ht="15.75" customHeight="1">
      <c r="A282" s="617"/>
      <c r="B282" s="739"/>
      <c r="C282" s="740"/>
      <c r="D282" s="740"/>
      <c r="E282" s="740"/>
      <c r="F282" s="740"/>
      <c r="G282" s="740"/>
      <c r="H282" s="740"/>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7"/>
      <c r="AL282" s="617"/>
      <c r="AM282" s="617"/>
      <c r="AN282" s="617"/>
      <c r="AO282" s="617"/>
      <c r="AP282" s="617"/>
      <c r="AQ282" s="617"/>
      <c r="AR282" s="617"/>
      <c r="AS282" s="617"/>
      <c r="AT282" s="617"/>
      <c r="AU282" s="617"/>
      <c r="AV282" s="617"/>
    </row>
    <row r="283" spans="1:48" ht="15.75" customHeight="1">
      <c r="A283" s="617"/>
      <c r="B283" s="739"/>
      <c r="C283" s="740"/>
      <c r="D283" s="740"/>
      <c r="E283" s="740"/>
      <c r="F283" s="740"/>
      <c r="G283" s="740"/>
      <c r="H283" s="740"/>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7"/>
      <c r="AL283" s="617"/>
      <c r="AM283" s="617"/>
      <c r="AN283" s="617"/>
      <c r="AO283" s="617"/>
      <c r="AP283" s="617"/>
      <c r="AQ283" s="617"/>
      <c r="AR283" s="617"/>
      <c r="AS283" s="617"/>
      <c r="AT283" s="617"/>
      <c r="AU283" s="617"/>
      <c r="AV283" s="617"/>
    </row>
    <row r="284" spans="1:48" ht="15.75" customHeight="1">
      <c r="A284" s="617"/>
      <c r="B284" s="739"/>
      <c r="C284" s="740"/>
      <c r="D284" s="740"/>
      <c r="E284" s="740"/>
      <c r="F284" s="740"/>
      <c r="G284" s="740"/>
      <c r="H284" s="740"/>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17"/>
      <c r="AL284" s="617"/>
      <c r="AM284" s="617"/>
      <c r="AN284" s="617"/>
      <c r="AO284" s="617"/>
      <c r="AP284" s="617"/>
      <c r="AQ284" s="617"/>
      <c r="AR284" s="617"/>
      <c r="AS284" s="617"/>
      <c r="AT284" s="617"/>
      <c r="AU284" s="617"/>
      <c r="AV284" s="617"/>
    </row>
    <row r="285" spans="1:48" ht="15.75" customHeight="1">
      <c r="A285" s="617"/>
      <c r="B285" s="739"/>
      <c r="C285" s="740"/>
      <c r="D285" s="740"/>
      <c r="E285" s="740"/>
      <c r="F285" s="740"/>
      <c r="G285" s="740"/>
      <c r="H285" s="740"/>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17"/>
      <c r="AL285" s="617"/>
      <c r="AM285" s="617"/>
      <c r="AN285" s="617"/>
      <c r="AO285" s="617"/>
      <c r="AP285" s="617"/>
      <c r="AQ285" s="617"/>
      <c r="AR285" s="617"/>
      <c r="AS285" s="617"/>
      <c r="AT285" s="617"/>
      <c r="AU285" s="617"/>
      <c r="AV285" s="617"/>
    </row>
    <row r="286" spans="1:48" ht="15.75" customHeight="1">
      <c r="A286" s="617"/>
      <c r="B286" s="739"/>
      <c r="C286" s="740"/>
      <c r="D286" s="740"/>
      <c r="E286" s="740"/>
      <c r="F286" s="740"/>
      <c r="G286" s="740"/>
      <c r="H286" s="740"/>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17"/>
      <c r="AL286" s="617"/>
      <c r="AM286" s="617"/>
      <c r="AN286" s="617"/>
      <c r="AO286" s="617"/>
      <c r="AP286" s="617"/>
      <c r="AQ286" s="617"/>
      <c r="AR286" s="617"/>
      <c r="AS286" s="617"/>
      <c r="AT286" s="617"/>
      <c r="AU286" s="617"/>
      <c r="AV286" s="617"/>
    </row>
    <row r="287" spans="1:48" ht="15.75" customHeight="1">
      <c r="A287" s="617"/>
      <c r="B287" s="739"/>
      <c r="C287" s="740"/>
      <c r="D287" s="740"/>
      <c r="E287" s="740"/>
      <c r="F287" s="740"/>
      <c r="G287" s="740"/>
      <c r="H287" s="740"/>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17"/>
      <c r="AL287" s="617"/>
      <c r="AM287" s="617"/>
      <c r="AN287" s="617"/>
      <c r="AO287" s="617"/>
      <c r="AP287" s="617"/>
      <c r="AQ287" s="617"/>
      <c r="AR287" s="617"/>
      <c r="AS287" s="617"/>
      <c r="AT287" s="617"/>
      <c r="AU287" s="617"/>
      <c r="AV287" s="617"/>
    </row>
    <row r="288" spans="1:48" ht="15.75" customHeight="1">
      <c r="A288" s="617"/>
      <c r="B288" s="739"/>
      <c r="C288" s="740"/>
      <c r="D288" s="740"/>
      <c r="E288" s="740"/>
      <c r="F288" s="740"/>
      <c r="G288" s="740"/>
      <c r="H288" s="740"/>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17"/>
      <c r="AL288" s="617"/>
      <c r="AM288" s="617"/>
      <c r="AN288" s="617"/>
      <c r="AO288" s="617"/>
      <c r="AP288" s="617"/>
      <c r="AQ288" s="617"/>
      <c r="AR288" s="617"/>
      <c r="AS288" s="617"/>
      <c r="AT288" s="617"/>
      <c r="AU288" s="617"/>
      <c r="AV288" s="617"/>
    </row>
    <row r="289" spans="1:48" ht="15.75" customHeight="1">
      <c r="A289" s="617"/>
      <c r="B289" s="739"/>
      <c r="C289" s="740"/>
      <c r="D289" s="740"/>
      <c r="E289" s="740"/>
      <c r="F289" s="740"/>
      <c r="G289" s="740"/>
      <c r="H289" s="740"/>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17"/>
      <c r="AL289" s="617"/>
      <c r="AM289" s="617"/>
      <c r="AN289" s="617"/>
      <c r="AO289" s="617"/>
      <c r="AP289" s="617"/>
      <c r="AQ289" s="617"/>
      <c r="AR289" s="617"/>
      <c r="AS289" s="617"/>
      <c r="AT289" s="617"/>
      <c r="AU289" s="617"/>
      <c r="AV289" s="617"/>
    </row>
    <row r="290" spans="1:48" ht="15.75" customHeight="1">
      <c r="A290" s="617"/>
      <c r="B290" s="739"/>
      <c r="C290" s="740"/>
      <c r="D290" s="740"/>
      <c r="E290" s="740"/>
      <c r="F290" s="740"/>
      <c r="G290" s="740"/>
      <c r="H290" s="740"/>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17"/>
      <c r="AL290" s="617"/>
      <c r="AM290" s="617"/>
      <c r="AN290" s="617"/>
      <c r="AO290" s="617"/>
      <c r="AP290" s="617"/>
      <c r="AQ290" s="617"/>
      <c r="AR290" s="617"/>
      <c r="AS290" s="617"/>
      <c r="AT290" s="617"/>
      <c r="AU290" s="617"/>
      <c r="AV290" s="617"/>
    </row>
    <row r="291" spans="1:48" ht="15.75" customHeight="1">
      <c r="A291" s="617"/>
      <c r="B291" s="739"/>
      <c r="C291" s="740"/>
      <c r="D291" s="740"/>
      <c r="E291" s="740"/>
      <c r="F291" s="740"/>
      <c r="G291" s="740"/>
      <c r="H291" s="740"/>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7"/>
      <c r="AL291" s="617"/>
      <c r="AM291" s="617"/>
      <c r="AN291" s="617"/>
      <c r="AO291" s="617"/>
      <c r="AP291" s="617"/>
      <c r="AQ291" s="617"/>
      <c r="AR291" s="617"/>
      <c r="AS291" s="617"/>
      <c r="AT291" s="617"/>
      <c r="AU291" s="617"/>
      <c r="AV291" s="617"/>
    </row>
    <row r="292" spans="1:48" ht="15.75" customHeight="1">
      <c r="A292" s="617"/>
      <c r="B292" s="739"/>
      <c r="C292" s="740"/>
      <c r="D292" s="740"/>
      <c r="E292" s="740"/>
      <c r="F292" s="740"/>
      <c r="G292" s="740"/>
      <c r="H292" s="740"/>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17"/>
      <c r="AL292" s="617"/>
      <c r="AM292" s="617"/>
      <c r="AN292" s="617"/>
      <c r="AO292" s="617"/>
      <c r="AP292" s="617"/>
      <c r="AQ292" s="617"/>
      <c r="AR292" s="617"/>
      <c r="AS292" s="617"/>
      <c r="AT292" s="617"/>
      <c r="AU292" s="617"/>
      <c r="AV292" s="617"/>
    </row>
    <row r="293" spans="1:48" ht="15.75" customHeight="1">
      <c r="A293" s="617"/>
      <c r="B293" s="739"/>
      <c r="C293" s="740"/>
      <c r="D293" s="740"/>
      <c r="E293" s="740"/>
      <c r="F293" s="740"/>
      <c r="G293" s="740"/>
      <c r="H293" s="740"/>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7"/>
      <c r="AL293" s="617"/>
      <c r="AM293" s="617"/>
      <c r="AN293" s="617"/>
      <c r="AO293" s="617"/>
      <c r="AP293" s="617"/>
      <c r="AQ293" s="617"/>
      <c r="AR293" s="617"/>
      <c r="AS293" s="617"/>
      <c r="AT293" s="617"/>
      <c r="AU293" s="617"/>
      <c r="AV293" s="617"/>
    </row>
    <row r="294" spans="1:48" ht="15.75" customHeight="1">
      <c r="A294" s="617"/>
      <c r="B294" s="739"/>
      <c r="C294" s="740"/>
      <c r="D294" s="740"/>
      <c r="E294" s="740"/>
      <c r="F294" s="740"/>
      <c r="G294" s="740"/>
      <c r="H294" s="740"/>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17"/>
      <c r="AL294" s="617"/>
      <c r="AM294" s="617"/>
      <c r="AN294" s="617"/>
      <c r="AO294" s="617"/>
      <c r="AP294" s="617"/>
      <c r="AQ294" s="617"/>
      <c r="AR294" s="617"/>
      <c r="AS294" s="617"/>
      <c r="AT294" s="617"/>
      <c r="AU294" s="617"/>
      <c r="AV294" s="617"/>
    </row>
    <row r="295" spans="1:48" ht="15.75" customHeight="1">
      <c r="A295" s="617"/>
      <c r="B295" s="739"/>
      <c r="C295" s="740"/>
      <c r="D295" s="740"/>
      <c r="E295" s="740"/>
      <c r="F295" s="740"/>
      <c r="G295" s="740"/>
      <c r="H295" s="740"/>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17"/>
      <c r="AL295" s="617"/>
      <c r="AM295" s="617"/>
      <c r="AN295" s="617"/>
      <c r="AO295" s="617"/>
      <c r="AP295" s="617"/>
      <c r="AQ295" s="617"/>
      <c r="AR295" s="617"/>
      <c r="AS295" s="617"/>
      <c r="AT295" s="617"/>
      <c r="AU295" s="617"/>
      <c r="AV295" s="617"/>
    </row>
    <row r="296" spans="1:48" ht="15.75" customHeight="1">
      <c r="A296" s="617"/>
      <c r="B296" s="739"/>
      <c r="C296" s="740"/>
      <c r="D296" s="740"/>
      <c r="E296" s="740"/>
      <c r="F296" s="740"/>
      <c r="G296" s="740"/>
      <c r="H296" s="740"/>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17"/>
      <c r="AL296" s="617"/>
      <c r="AM296" s="617"/>
      <c r="AN296" s="617"/>
      <c r="AO296" s="617"/>
      <c r="AP296" s="617"/>
      <c r="AQ296" s="617"/>
      <c r="AR296" s="617"/>
      <c r="AS296" s="617"/>
      <c r="AT296" s="617"/>
      <c r="AU296" s="617"/>
      <c r="AV296" s="617"/>
    </row>
    <row r="297" spans="1:48" ht="15.75" customHeight="1">
      <c r="A297" s="617"/>
      <c r="B297" s="739"/>
      <c r="C297" s="740"/>
      <c r="D297" s="740"/>
      <c r="E297" s="740"/>
      <c r="F297" s="740"/>
      <c r="G297" s="740"/>
      <c r="H297" s="740"/>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7"/>
      <c r="AL297" s="617"/>
      <c r="AM297" s="617"/>
      <c r="AN297" s="617"/>
      <c r="AO297" s="617"/>
      <c r="AP297" s="617"/>
      <c r="AQ297" s="617"/>
      <c r="AR297" s="617"/>
      <c r="AS297" s="617"/>
      <c r="AT297" s="617"/>
      <c r="AU297" s="617"/>
      <c r="AV297" s="617"/>
    </row>
    <row r="298" spans="1:48" ht="15.75" customHeight="1">
      <c r="A298" s="617"/>
      <c r="B298" s="739"/>
      <c r="C298" s="740"/>
      <c r="D298" s="740"/>
      <c r="E298" s="740"/>
      <c r="F298" s="740"/>
      <c r="G298" s="740"/>
      <c r="H298" s="740"/>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7"/>
      <c r="AF298" s="617"/>
      <c r="AG298" s="617"/>
      <c r="AH298" s="617"/>
      <c r="AI298" s="617"/>
      <c r="AJ298" s="617"/>
      <c r="AK298" s="617"/>
      <c r="AL298" s="617"/>
      <c r="AM298" s="617"/>
      <c r="AN298" s="617"/>
      <c r="AO298" s="617"/>
      <c r="AP298" s="617"/>
      <c r="AQ298" s="617"/>
      <c r="AR298" s="617"/>
      <c r="AS298" s="617"/>
      <c r="AT298" s="617"/>
      <c r="AU298" s="617"/>
      <c r="AV298" s="617"/>
    </row>
    <row r="299" spans="1:48" ht="15.75" customHeight="1">
      <c r="A299" s="617"/>
      <c r="B299" s="739"/>
      <c r="C299" s="740"/>
      <c r="D299" s="740"/>
      <c r="E299" s="740"/>
      <c r="F299" s="740"/>
      <c r="G299" s="740"/>
      <c r="H299" s="740"/>
      <c r="I299" s="617"/>
      <c r="J299" s="617"/>
      <c r="K299" s="617"/>
      <c r="L299" s="617"/>
      <c r="M299" s="617"/>
      <c r="N299" s="617"/>
      <c r="O299" s="617"/>
      <c r="P299" s="617"/>
      <c r="Q299" s="617"/>
      <c r="R299" s="617"/>
      <c r="S299" s="617"/>
      <c r="T299" s="617"/>
      <c r="U299" s="617"/>
      <c r="V299" s="617"/>
      <c r="W299" s="617"/>
      <c r="X299" s="617"/>
      <c r="Y299" s="617"/>
      <c r="Z299" s="617"/>
      <c r="AA299" s="617"/>
      <c r="AB299" s="617"/>
      <c r="AC299" s="617"/>
      <c r="AD299" s="617"/>
      <c r="AE299" s="617"/>
      <c r="AF299" s="617"/>
      <c r="AG299" s="617"/>
      <c r="AH299" s="617"/>
      <c r="AI299" s="617"/>
      <c r="AJ299" s="617"/>
      <c r="AK299" s="617"/>
      <c r="AL299" s="617"/>
      <c r="AM299" s="617"/>
      <c r="AN299" s="617"/>
      <c r="AO299" s="617"/>
      <c r="AP299" s="617"/>
      <c r="AQ299" s="617"/>
      <c r="AR299" s="617"/>
      <c r="AS299" s="617"/>
      <c r="AT299" s="617"/>
      <c r="AU299" s="617"/>
      <c r="AV299" s="617"/>
    </row>
    <row r="300" spans="1:48" ht="15.75" customHeight="1">
      <c r="A300" s="617"/>
      <c r="B300" s="739"/>
      <c r="C300" s="740"/>
      <c r="D300" s="740"/>
      <c r="E300" s="740"/>
      <c r="F300" s="740"/>
      <c r="G300" s="740"/>
      <c r="H300" s="740"/>
      <c r="I300" s="617"/>
      <c r="J300" s="617"/>
      <c r="K300" s="617"/>
      <c r="L300" s="617"/>
      <c r="M300" s="617"/>
      <c r="N300" s="617"/>
      <c r="O300" s="617"/>
      <c r="P300" s="617"/>
      <c r="Q300" s="617"/>
      <c r="R300" s="617"/>
      <c r="S300" s="617"/>
      <c r="T300" s="617"/>
      <c r="U300" s="617"/>
      <c r="V300" s="617"/>
      <c r="W300" s="617"/>
      <c r="X300" s="617"/>
      <c r="Y300" s="617"/>
      <c r="Z300" s="617"/>
      <c r="AA300" s="617"/>
      <c r="AB300" s="617"/>
      <c r="AC300" s="617"/>
      <c r="AD300" s="617"/>
      <c r="AE300" s="617"/>
      <c r="AF300" s="617"/>
      <c r="AG300" s="617"/>
      <c r="AH300" s="617"/>
      <c r="AI300" s="617"/>
      <c r="AJ300" s="617"/>
      <c r="AK300" s="617"/>
      <c r="AL300" s="617"/>
      <c r="AM300" s="617"/>
      <c r="AN300" s="617"/>
      <c r="AO300" s="617"/>
      <c r="AP300" s="617"/>
      <c r="AQ300" s="617"/>
      <c r="AR300" s="617"/>
      <c r="AS300" s="617"/>
      <c r="AT300" s="617"/>
      <c r="AU300" s="617"/>
      <c r="AV300" s="617"/>
    </row>
    <row r="301" spans="1:48" ht="15.75" customHeight="1">
      <c r="A301" s="617"/>
      <c r="B301" s="739"/>
      <c r="C301" s="740"/>
      <c r="D301" s="740"/>
      <c r="E301" s="740"/>
      <c r="F301" s="740"/>
      <c r="G301" s="740"/>
      <c r="H301" s="740"/>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7"/>
      <c r="AF301" s="617"/>
      <c r="AG301" s="617"/>
      <c r="AH301" s="617"/>
      <c r="AI301" s="617"/>
      <c r="AJ301" s="617"/>
      <c r="AK301" s="617"/>
      <c r="AL301" s="617"/>
      <c r="AM301" s="617"/>
      <c r="AN301" s="617"/>
      <c r="AO301" s="617"/>
      <c r="AP301" s="617"/>
      <c r="AQ301" s="617"/>
      <c r="AR301" s="617"/>
      <c r="AS301" s="617"/>
      <c r="AT301" s="617"/>
      <c r="AU301" s="617"/>
      <c r="AV301" s="617"/>
    </row>
    <row r="302" spans="1:48" ht="15.75" customHeight="1">
      <c r="A302" s="617"/>
      <c r="B302" s="739"/>
      <c r="C302" s="740"/>
      <c r="D302" s="740"/>
      <c r="E302" s="740"/>
      <c r="F302" s="740"/>
      <c r="G302" s="740"/>
      <c r="H302" s="740"/>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7"/>
      <c r="AL302" s="617"/>
      <c r="AM302" s="617"/>
      <c r="AN302" s="617"/>
      <c r="AO302" s="617"/>
      <c r="AP302" s="617"/>
      <c r="AQ302" s="617"/>
      <c r="AR302" s="617"/>
      <c r="AS302" s="617"/>
      <c r="AT302" s="617"/>
      <c r="AU302" s="617"/>
      <c r="AV302" s="617"/>
    </row>
    <row r="303" spans="1:48" ht="15.75" customHeight="1">
      <c r="A303" s="617"/>
      <c r="B303" s="739"/>
      <c r="C303" s="740"/>
      <c r="D303" s="740"/>
      <c r="E303" s="740"/>
      <c r="F303" s="740"/>
      <c r="G303" s="740"/>
      <c r="H303" s="740"/>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17"/>
      <c r="AL303" s="617"/>
      <c r="AM303" s="617"/>
      <c r="AN303" s="617"/>
      <c r="AO303" s="617"/>
      <c r="AP303" s="617"/>
      <c r="AQ303" s="617"/>
      <c r="AR303" s="617"/>
      <c r="AS303" s="617"/>
      <c r="AT303" s="617"/>
      <c r="AU303" s="617"/>
      <c r="AV303" s="617"/>
    </row>
    <row r="304" spans="1:48" ht="15.75" customHeight="1">
      <c r="A304" s="617"/>
      <c r="B304" s="739"/>
      <c r="C304" s="740"/>
      <c r="D304" s="740"/>
      <c r="E304" s="740"/>
      <c r="F304" s="740"/>
      <c r="G304" s="740"/>
      <c r="H304" s="740"/>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17"/>
      <c r="AL304" s="617"/>
      <c r="AM304" s="617"/>
      <c r="AN304" s="617"/>
      <c r="AO304" s="617"/>
      <c r="AP304" s="617"/>
      <c r="AQ304" s="617"/>
      <c r="AR304" s="617"/>
      <c r="AS304" s="617"/>
      <c r="AT304" s="617"/>
      <c r="AU304" s="617"/>
      <c r="AV304" s="617"/>
    </row>
    <row r="305" spans="1:48" ht="15.75" customHeight="1">
      <c r="A305" s="617"/>
      <c r="B305" s="739"/>
      <c r="C305" s="740"/>
      <c r="D305" s="740"/>
      <c r="E305" s="740"/>
      <c r="F305" s="740"/>
      <c r="G305" s="740"/>
      <c r="H305" s="740"/>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17"/>
      <c r="AL305" s="617"/>
      <c r="AM305" s="617"/>
      <c r="AN305" s="617"/>
      <c r="AO305" s="617"/>
      <c r="AP305" s="617"/>
      <c r="AQ305" s="617"/>
      <c r="AR305" s="617"/>
      <c r="AS305" s="617"/>
      <c r="AT305" s="617"/>
      <c r="AU305" s="617"/>
      <c r="AV305" s="617"/>
    </row>
    <row r="306" spans="1:48" ht="15.75" customHeight="1">
      <c r="A306" s="617"/>
      <c r="B306" s="739"/>
      <c r="C306" s="740"/>
      <c r="D306" s="740"/>
      <c r="E306" s="740"/>
      <c r="F306" s="740"/>
      <c r="G306" s="740"/>
      <c r="H306" s="740"/>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17"/>
      <c r="AL306" s="617"/>
      <c r="AM306" s="617"/>
      <c r="AN306" s="617"/>
      <c r="AO306" s="617"/>
      <c r="AP306" s="617"/>
      <c r="AQ306" s="617"/>
      <c r="AR306" s="617"/>
      <c r="AS306" s="617"/>
      <c r="AT306" s="617"/>
      <c r="AU306" s="617"/>
      <c r="AV306" s="617"/>
    </row>
    <row r="307" spans="1:48" ht="15.75" customHeight="1">
      <c r="A307" s="617"/>
      <c r="B307" s="739"/>
      <c r="C307" s="740"/>
      <c r="D307" s="740"/>
      <c r="E307" s="740"/>
      <c r="F307" s="740"/>
      <c r="G307" s="740"/>
      <c r="H307" s="740"/>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row>
    <row r="308" spans="1:48" ht="15.75" customHeight="1">
      <c r="A308" s="617"/>
      <c r="B308" s="739"/>
      <c r="C308" s="740"/>
      <c r="D308" s="740"/>
      <c r="E308" s="740"/>
      <c r="F308" s="740"/>
      <c r="G308" s="740"/>
      <c r="H308" s="740"/>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17"/>
      <c r="AL308" s="617"/>
      <c r="AM308" s="617"/>
      <c r="AN308" s="617"/>
      <c r="AO308" s="617"/>
      <c r="AP308" s="617"/>
      <c r="AQ308" s="617"/>
      <c r="AR308" s="617"/>
      <c r="AS308" s="617"/>
      <c r="AT308" s="617"/>
      <c r="AU308" s="617"/>
      <c r="AV308" s="617"/>
    </row>
    <row r="309" spans="1:48" ht="15.75" customHeight="1">
      <c r="A309" s="617"/>
      <c r="B309" s="739"/>
      <c r="C309" s="740"/>
      <c r="D309" s="740"/>
      <c r="E309" s="740"/>
      <c r="F309" s="740"/>
      <c r="G309" s="740"/>
      <c r="H309" s="740"/>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17"/>
      <c r="AL309" s="617"/>
      <c r="AM309" s="617"/>
      <c r="AN309" s="617"/>
      <c r="AO309" s="617"/>
      <c r="AP309" s="617"/>
      <c r="AQ309" s="617"/>
      <c r="AR309" s="617"/>
      <c r="AS309" s="617"/>
      <c r="AT309" s="617"/>
      <c r="AU309" s="617"/>
      <c r="AV309" s="617"/>
    </row>
    <row r="310" spans="1:48" ht="15.75" customHeight="1">
      <c r="A310" s="617"/>
      <c r="B310" s="739"/>
      <c r="C310" s="740"/>
      <c r="D310" s="740"/>
      <c r="E310" s="740"/>
      <c r="F310" s="740"/>
      <c r="G310" s="740"/>
      <c r="H310" s="740"/>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17"/>
      <c r="AL310" s="617"/>
      <c r="AM310" s="617"/>
      <c r="AN310" s="617"/>
      <c r="AO310" s="617"/>
      <c r="AP310" s="617"/>
      <c r="AQ310" s="617"/>
      <c r="AR310" s="617"/>
      <c r="AS310" s="617"/>
      <c r="AT310" s="617"/>
      <c r="AU310" s="617"/>
      <c r="AV310" s="617"/>
    </row>
    <row r="311" spans="1:48" ht="15.75" customHeight="1">
      <c r="A311" s="617"/>
      <c r="B311" s="739"/>
      <c r="C311" s="740"/>
      <c r="D311" s="740"/>
      <c r="E311" s="740"/>
      <c r="F311" s="740"/>
      <c r="G311" s="740"/>
      <c r="H311" s="740"/>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17"/>
      <c r="AL311" s="617"/>
      <c r="AM311" s="617"/>
      <c r="AN311" s="617"/>
      <c r="AO311" s="617"/>
      <c r="AP311" s="617"/>
      <c r="AQ311" s="617"/>
      <c r="AR311" s="617"/>
      <c r="AS311" s="617"/>
      <c r="AT311" s="617"/>
      <c r="AU311" s="617"/>
      <c r="AV311" s="617"/>
    </row>
    <row r="312" spans="1:48" ht="15.75" customHeight="1">
      <c r="A312" s="617"/>
      <c r="B312" s="739"/>
      <c r="C312" s="740"/>
      <c r="D312" s="740"/>
      <c r="E312" s="740"/>
      <c r="F312" s="740"/>
      <c r="G312" s="740"/>
      <c r="H312" s="740"/>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17"/>
      <c r="AL312" s="617"/>
      <c r="AM312" s="617"/>
      <c r="AN312" s="617"/>
      <c r="AO312" s="617"/>
      <c r="AP312" s="617"/>
      <c r="AQ312" s="617"/>
      <c r="AR312" s="617"/>
      <c r="AS312" s="617"/>
      <c r="AT312" s="617"/>
      <c r="AU312" s="617"/>
      <c r="AV312" s="617"/>
    </row>
    <row r="313" spans="1:48" ht="15.75" customHeight="1">
      <c r="A313" s="617"/>
      <c r="B313" s="739"/>
      <c r="C313" s="740"/>
      <c r="D313" s="740"/>
      <c r="E313" s="740"/>
      <c r="F313" s="740"/>
      <c r="G313" s="740"/>
      <c r="H313" s="740"/>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17"/>
      <c r="AL313" s="617"/>
      <c r="AM313" s="617"/>
      <c r="AN313" s="617"/>
      <c r="AO313" s="617"/>
      <c r="AP313" s="617"/>
      <c r="AQ313" s="617"/>
      <c r="AR313" s="617"/>
      <c r="AS313" s="617"/>
      <c r="AT313" s="617"/>
      <c r="AU313" s="617"/>
      <c r="AV313" s="617"/>
    </row>
    <row r="314" spans="1:48" ht="15.75" customHeight="1">
      <c r="A314" s="617"/>
      <c r="B314" s="739"/>
      <c r="C314" s="740"/>
      <c r="D314" s="740"/>
      <c r="E314" s="740"/>
      <c r="F314" s="740"/>
      <c r="G314" s="740"/>
      <c r="H314" s="740"/>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17"/>
      <c r="AL314" s="617"/>
      <c r="AM314" s="617"/>
      <c r="AN314" s="617"/>
      <c r="AO314" s="617"/>
      <c r="AP314" s="617"/>
      <c r="AQ314" s="617"/>
      <c r="AR314" s="617"/>
      <c r="AS314" s="617"/>
      <c r="AT314" s="617"/>
      <c r="AU314" s="617"/>
      <c r="AV314" s="617"/>
    </row>
    <row r="315" spans="1:48" ht="15.75" customHeight="1">
      <c r="A315" s="617"/>
      <c r="B315" s="739"/>
      <c r="C315" s="740"/>
      <c r="D315" s="740"/>
      <c r="E315" s="740"/>
      <c r="F315" s="740"/>
      <c r="G315" s="740"/>
      <c r="H315" s="740"/>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17"/>
      <c r="AL315" s="617"/>
      <c r="AM315" s="617"/>
      <c r="AN315" s="617"/>
      <c r="AO315" s="617"/>
      <c r="AP315" s="617"/>
      <c r="AQ315" s="617"/>
      <c r="AR315" s="617"/>
      <c r="AS315" s="617"/>
      <c r="AT315" s="617"/>
      <c r="AU315" s="617"/>
      <c r="AV315" s="617"/>
    </row>
    <row r="316" spans="1:48" ht="15.75" customHeight="1">
      <c r="A316" s="617"/>
      <c r="B316" s="739"/>
      <c r="C316" s="740"/>
      <c r="D316" s="740"/>
      <c r="E316" s="740"/>
      <c r="F316" s="740"/>
      <c r="G316" s="740"/>
      <c r="H316" s="740"/>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7"/>
      <c r="AL316" s="617"/>
      <c r="AM316" s="617"/>
      <c r="AN316" s="617"/>
      <c r="AO316" s="617"/>
      <c r="AP316" s="617"/>
      <c r="AQ316" s="617"/>
      <c r="AR316" s="617"/>
      <c r="AS316" s="617"/>
      <c r="AT316" s="617"/>
      <c r="AU316" s="617"/>
      <c r="AV316" s="617"/>
    </row>
    <row r="317" spans="1:48" ht="15.75" customHeight="1">
      <c r="A317" s="617"/>
      <c r="B317" s="739"/>
      <c r="C317" s="740"/>
      <c r="D317" s="740"/>
      <c r="E317" s="740"/>
      <c r="F317" s="740"/>
      <c r="G317" s="740"/>
      <c r="H317" s="740"/>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7"/>
      <c r="AL317" s="617"/>
      <c r="AM317" s="617"/>
      <c r="AN317" s="617"/>
      <c r="AO317" s="617"/>
      <c r="AP317" s="617"/>
      <c r="AQ317" s="617"/>
      <c r="AR317" s="617"/>
      <c r="AS317" s="617"/>
      <c r="AT317" s="617"/>
      <c r="AU317" s="617"/>
      <c r="AV317" s="617"/>
    </row>
    <row r="318" spans="1:48" ht="15.75" customHeight="1">
      <c r="A318" s="617"/>
      <c r="B318" s="739"/>
      <c r="C318" s="740"/>
      <c r="D318" s="740"/>
      <c r="E318" s="740"/>
      <c r="F318" s="740"/>
      <c r="G318" s="740"/>
      <c r="H318" s="740"/>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7"/>
      <c r="AL318" s="617"/>
      <c r="AM318" s="617"/>
      <c r="AN318" s="617"/>
      <c r="AO318" s="617"/>
      <c r="AP318" s="617"/>
      <c r="AQ318" s="617"/>
      <c r="AR318" s="617"/>
      <c r="AS318" s="617"/>
      <c r="AT318" s="617"/>
      <c r="AU318" s="617"/>
      <c r="AV318" s="617"/>
    </row>
    <row r="319" spans="1:48" ht="15.75" customHeight="1">
      <c r="A319" s="617"/>
      <c r="B319" s="739"/>
      <c r="C319" s="740"/>
      <c r="D319" s="740"/>
      <c r="E319" s="740"/>
      <c r="F319" s="740"/>
      <c r="G319" s="740"/>
      <c r="H319" s="740"/>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7"/>
      <c r="AL319" s="617"/>
      <c r="AM319" s="617"/>
      <c r="AN319" s="617"/>
      <c r="AO319" s="617"/>
      <c r="AP319" s="617"/>
      <c r="AQ319" s="617"/>
      <c r="AR319" s="617"/>
      <c r="AS319" s="617"/>
      <c r="AT319" s="617"/>
      <c r="AU319" s="617"/>
      <c r="AV319" s="617"/>
    </row>
    <row r="320" spans="1:48" ht="15.75" customHeight="1">
      <c r="A320" s="617"/>
      <c r="B320" s="739"/>
      <c r="C320" s="740"/>
      <c r="D320" s="740"/>
      <c r="E320" s="740"/>
      <c r="F320" s="740"/>
      <c r="G320" s="740"/>
      <c r="H320" s="740"/>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17"/>
      <c r="AL320" s="617"/>
      <c r="AM320" s="617"/>
      <c r="AN320" s="617"/>
      <c r="AO320" s="617"/>
      <c r="AP320" s="617"/>
      <c r="AQ320" s="617"/>
      <c r="AR320" s="617"/>
      <c r="AS320" s="617"/>
      <c r="AT320" s="617"/>
      <c r="AU320" s="617"/>
      <c r="AV320" s="617"/>
    </row>
    <row r="321" spans="1:48" ht="15.75" customHeight="1">
      <c r="A321" s="617"/>
      <c r="B321" s="739"/>
      <c r="C321" s="740"/>
      <c r="D321" s="740"/>
      <c r="E321" s="740"/>
      <c r="F321" s="740"/>
      <c r="G321" s="740"/>
      <c r="H321" s="740"/>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17"/>
      <c r="AL321" s="617"/>
      <c r="AM321" s="617"/>
      <c r="AN321" s="617"/>
      <c r="AO321" s="617"/>
      <c r="AP321" s="617"/>
      <c r="AQ321" s="617"/>
      <c r="AR321" s="617"/>
      <c r="AS321" s="617"/>
      <c r="AT321" s="617"/>
      <c r="AU321" s="617"/>
      <c r="AV321" s="617"/>
    </row>
    <row r="322" spans="1:48" ht="15.75" customHeight="1">
      <c r="A322" s="617"/>
      <c r="B322" s="739"/>
      <c r="C322" s="740"/>
      <c r="D322" s="740"/>
      <c r="E322" s="740"/>
      <c r="F322" s="740"/>
      <c r="G322" s="740"/>
      <c r="H322" s="740"/>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17"/>
      <c r="AL322" s="617"/>
      <c r="AM322" s="617"/>
      <c r="AN322" s="617"/>
      <c r="AO322" s="617"/>
      <c r="AP322" s="617"/>
      <c r="AQ322" s="617"/>
      <c r="AR322" s="617"/>
      <c r="AS322" s="617"/>
      <c r="AT322" s="617"/>
      <c r="AU322" s="617"/>
      <c r="AV322" s="617"/>
    </row>
    <row r="323" spans="1:48" ht="15.75" customHeight="1">
      <c r="A323" s="617"/>
      <c r="B323" s="739"/>
      <c r="C323" s="740"/>
      <c r="D323" s="740"/>
      <c r="E323" s="740"/>
      <c r="F323" s="740"/>
      <c r="G323" s="740"/>
      <c r="H323" s="740"/>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17"/>
      <c r="AL323" s="617"/>
      <c r="AM323" s="617"/>
      <c r="AN323" s="617"/>
      <c r="AO323" s="617"/>
      <c r="AP323" s="617"/>
      <c r="AQ323" s="617"/>
      <c r="AR323" s="617"/>
      <c r="AS323" s="617"/>
      <c r="AT323" s="617"/>
      <c r="AU323" s="617"/>
      <c r="AV323" s="617"/>
    </row>
    <row r="324" spans="1:48" ht="15.75" customHeight="1">
      <c r="A324" s="617"/>
      <c r="B324" s="739"/>
      <c r="C324" s="740"/>
      <c r="D324" s="740"/>
      <c r="E324" s="740"/>
      <c r="F324" s="740"/>
      <c r="G324" s="740"/>
      <c r="H324" s="740"/>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17"/>
      <c r="AL324" s="617"/>
      <c r="AM324" s="617"/>
      <c r="AN324" s="617"/>
      <c r="AO324" s="617"/>
      <c r="AP324" s="617"/>
      <c r="AQ324" s="617"/>
      <c r="AR324" s="617"/>
      <c r="AS324" s="617"/>
      <c r="AT324" s="617"/>
      <c r="AU324" s="617"/>
      <c r="AV324" s="617"/>
    </row>
    <row r="325" spans="1:48" ht="15.75" customHeight="1">
      <c r="A325" s="617"/>
      <c r="B325" s="739"/>
      <c r="C325" s="740"/>
      <c r="D325" s="740"/>
      <c r="E325" s="740"/>
      <c r="F325" s="740"/>
      <c r="G325" s="740"/>
      <c r="H325" s="740"/>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17"/>
      <c r="AL325" s="617"/>
      <c r="AM325" s="617"/>
      <c r="AN325" s="617"/>
      <c r="AO325" s="617"/>
      <c r="AP325" s="617"/>
      <c r="AQ325" s="617"/>
      <c r="AR325" s="617"/>
      <c r="AS325" s="617"/>
      <c r="AT325" s="617"/>
      <c r="AU325" s="617"/>
      <c r="AV325" s="617"/>
    </row>
    <row r="326" spans="1:48" ht="15.75" customHeight="1">
      <c r="A326" s="617"/>
      <c r="B326" s="739"/>
      <c r="C326" s="740"/>
      <c r="D326" s="740"/>
      <c r="E326" s="740"/>
      <c r="F326" s="740"/>
      <c r="G326" s="740"/>
      <c r="H326" s="740"/>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17"/>
      <c r="AL326" s="617"/>
      <c r="AM326" s="617"/>
      <c r="AN326" s="617"/>
      <c r="AO326" s="617"/>
      <c r="AP326" s="617"/>
      <c r="AQ326" s="617"/>
      <c r="AR326" s="617"/>
      <c r="AS326" s="617"/>
      <c r="AT326" s="617"/>
      <c r="AU326" s="617"/>
      <c r="AV326" s="617"/>
    </row>
    <row r="327" spans="1:48" ht="15.75" customHeight="1">
      <c r="A327" s="617"/>
      <c r="B327" s="739"/>
      <c r="C327" s="740"/>
      <c r="D327" s="740"/>
      <c r="E327" s="740"/>
      <c r="F327" s="740"/>
      <c r="G327" s="740"/>
      <c r="H327" s="740"/>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17"/>
      <c r="AL327" s="617"/>
      <c r="AM327" s="617"/>
      <c r="AN327" s="617"/>
      <c r="AO327" s="617"/>
      <c r="AP327" s="617"/>
      <c r="AQ327" s="617"/>
      <c r="AR327" s="617"/>
      <c r="AS327" s="617"/>
      <c r="AT327" s="617"/>
      <c r="AU327" s="617"/>
      <c r="AV327" s="617"/>
    </row>
    <row r="328" spans="1:48" ht="15.75" customHeight="1">
      <c r="A328" s="617"/>
      <c r="B328" s="739"/>
      <c r="C328" s="740"/>
      <c r="D328" s="740"/>
      <c r="E328" s="740"/>
      <c r="F328" s="740"/>
      <c r="G328" s="740"/>
      <c r="H328" s="740"/>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17"/>
      <c r="AL328" s="617"/>
      <c r="AM328" s="617"/>
      <c r="AN328" s="617"/>
      <c r="AO328" s="617"/>
      <c r="AP328" s="617"/>
      <c r="AQ328" s="617"/>
      <c r="AR328" s="617"/>
      <c r="AS328" s="617"/>
      <c r="AT328" s="617"/>
      <c r="AU328" s="617"/>
      <c r="AV328" s="617"/>
    </row>
    <row r="329" spans="1:48" ht="15.75" customHeight="1">
      <c r="A329" s="617"/>
      <c r="B329" s="739"/>
      <c r="C329" s="740"/>
      <c r="D329" s="740"/>
      <c r="E329" s="740"/>
      <c r="F329" s="740"/>
      <c r="G329" s="740"/>
      <c r="H329" s="740"/>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17"/>
      <c r="AL329" s="617"/>
      <c r="AM329" s="617"/>
      <c r="AN329" s="617"/>
      <c r="AO329" s="617"/>
      <c r="AP329" s="617"/>
      <c r="AQ329" s="617"/>
      <c r="AR329" s="617"/>
      <c r="AS329" s="617"/>
      <c r="AT329" s="617"/>
      <c r="AU329" s="617"/>
      <c r="AV329" s="617"/>
    </row>
    <row r="330" spans="1:48" ht="15.75" customHeight="1">
      <c r="A330" s="617"/>
      <c r="B330" s="739"/>
      <c r="C330" s="740"/>
      <c r="D330" s="740"/>
      <c r="E330" s="740"/>
      <c r="F330" s="740"/>
      <c r="G330" s="740"/>
      <c r="H330" s="740"/>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17"/>
      <c r="AL330" s="617"/>
      <c r="AM330" s="617"/>
      <c r="AN330" s="617"/>
      <c r="AO330" s="617"/>
      <c r="AP330" s="617"/>
      <c r="AQ330" s="617"/>
      <c r="AR330" s="617"/>
      <c r="AS330" s="617"/>
      <c r="AT330" s="617"/>
      <c r="AU330" s="617"/>
      <c r="AV330" s="617"/>
    </row>
    <row r="331" spans="1:48" ht="15.75" customHeight="1">
      <c r="A331" s="617"/>
      <c r="B331" s="739"/>
      <c r="C331" s="740"/>
      <c r="D331" s="740"/>
      <c r="E331" s="740"/>
      <c r="F331" s="740"/>
      <c r="G331" s="740"/>
      <c r="H331" s="740"/>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17"/>
      <c r="AL331" s="617"/>
      <c r="AM331" s="617"/>
      <c r="AN331" s="617"/>
      <c r="AO331" s="617"/>
      <c r="AP331" s="617"/>
      <c r="AQ331" s="617"/>
      <c r="AR331" s="617"/>
      <c r="AS331" s="617"/>
      <c r="AT331" s="617"/>
      <c r="AU331" s="617"/>
      <c r="AV331" s="617"/>
    </row>
    <row r="332" spans="1:48" ht="15.75" customHeight="1">
      <c r="A332" s="617"/>
      <c r="B332" s="739"/>
      <c r="C332" s="740"/>
      <c r="D332" s="740"/>
      <c r="E332" s="740"/>
      <c r="F332" s="740"/>
      <c r="G332" s="740"/>
      <c r="H332" s="740"/>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7"/>
      <c r="AL332" s="617"/>
      <c r="AM332" s="617"/>
      <c r="AN332" s="617"/>
      <c r="AO332" s="617"/>
      <c r="AP332" s="617"/>
      <c r="AQ332" s="617"/>
      <c r="AR332" s="617"/>
      <c r="AS332" s="617"/>
      <c r="AT332" s="617"/>
      <c r="AU332" s="617"/>
      <c r="AV332" s="617"/>
    </row>
    <row r="333" spans="1:48" ht="15.75" customHeight="1">
      <c r="A333" s="617"/>
      <c r="B333" s="739"/>
      <c r="C333" s="740"/>
      <c r="D333" s="740"/>
      <c r="E333" s="740"/>
      <c r="F333" s="740"/>
      <c r="G333" s="740"/>
      <c r="H333" s="740"/>
      <c r="I333" s="617"/>
      <c r="J333" s="617"/>
      <c r="K333" s="617"/>
      <c r="L333" s="617"/>
      <c r="M333" s="617"/>
      <c r="N333" s="617"/>
      <c r="O333" s="617"/>
      <c r="P333" s="617"/>
      <c r="Q333" s="617"/>
      <c r="R333" s="617"/>
      <c r="S333" s="617"/>
      <c r="T333" s="617"/>
      <c r="U333" s="617"/>
      <c r="V333" s="617"/>
      <c r="W333" s="617"/>
      <c r="X333" s="617"/>
      <c r="Y333" s="617"/>
      <c r="Z333" s="617"/>
      <c r="AA333" s="617"/>
      <c r="AB333" s="617"/>
      <c r="AC333" s="617"/>
      <c r="AD333" s="617"/>
      <c r="AE333" s="617"/>
      <c r="AF333" s="617"/>
      <c r="AG333" s="617"/>
      <c r="AH333" s="617"/>
      <c r="AI333" s="617"/>
      <c r="AJ333" s="617"/>
      <c r="AK333" s="617"/>
      <c r="AL333" s="617"/>
      <c r="AM333" s="617"/>
      <c r="AN333" s="617"/>
      <c r="AO333" s="617"/>
      <c r="AP333" s="617"/>
      <c r="AQ333" s="617"/>
      <c r="AR333" s="617"/>
      <c r="AS333" s="617"/>
      <c r="AT333" s="617"/>
      <c r="AU333" s="617"/>
      <c r="AV333" s="617"/>
    </row>
    <row r="334" spans="1:48" ht="15.75" customHeight="1">
      <c r="A334" s="617"/>
      <c r="B334" s="739"/>
      <c r="C334" s="740"/>
      <c r="D334" s="740"/>
      <c r="E334" s="740"/>
      <c r="F334" s="740"/>
      <c r="G334" s="740"/>
      <c r="H334" s="740"/>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7"/>
      <c r="AF334" s="617"/>
      <c r="AG334" s="617"/>
      <c r="AH334" s="617"/>
      <c r="AI334" s="617"/>
      <c r="AJ334" s="617"/>
      <c r="AK334" s="617"/>
      <c r="AL334" s="617"/>
      <c r="AM334" s="617"/>
      <c r="AN334" s="617"/>
      <c r="AO334" s="617"/>
      <c r="AP334" s="617"/>
      <c r="AQ334" s="617"/>
      <c r="AR334" s="617"/>
      <c r="AS334" s="617"/>
      <c r="AT334" s="617"/>
      <c r="AU334" s="617"/>
      <c r="AV334" s="617"/>
    </row>
    <row r="335" spans="1:48" ht="15.75" customHeight="1">
      <c r="A335" s="617"/>
      <c r="B335" s="739"/>
      <c r="C335" s="740"/>
      <c r="D335" s="740"/>
      <c r="E335" s="740"/>
      <c r="F335" s="740"/>
      <c r="G335" s="740"/>
      <c r="H335" s="740"/>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17"/>
      <c r="AL335" s="617"/>
      <c r="AM335" s="617"/>
      <c r="AN335" s="617"/>
      <c r="AO335" s="617"/>
      <c r="AP335" s="617"/>
      <c r="AQ335" s="617"/>
      <c r="AR335" s="617"/>
      <c r="AS335" s="617"/>
      <c r="AT335" s="617"/>
      <c r="AU335" s="617"/>
      <c r="AV335" s="617"/>
    </row>
    <row r="336" spans="1:48" ht="15.75" customHeight="1">
      <c r="A336" s="617"/>
      <c r="B336" s="739"/>
      <c r="C336" s="740"/>
      <c r="D336" s="740"/>
      <c r="E336" s="740"/>
      <c r="F336" s="740"/>
      <c r="G336" s="740"/>
      <c r="H336" s="740"/>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17"/>
      <c r="AL336" s="617"/>
      <c r="AM336" s="617"/>
      <c r="AN336" s="617"/>
      <c r="AO336" s="617"/>
      <c r="AP336" s="617"/>
      <c r="AQ336" s="617"/>
      <c r="AR336" s="617"/>
      <c r="AS336" s="617"/>
      <c r="AT336" s="617"/>
      <c r="AU336" s="617"/>
      <c r="AV336" s="617"/>
    </row>
    <row r="337" spans="1:48" ht="15.75" customHeight="1">
      <c r="A337" s="617"/>
      <c r="B337" s="739"/>
      <c r="C337" s="740"/>
      <c r="D337" s="740"/>
      <c r="E337" s="740"/>
      <c r="F337" s="740"/>
      <c r="G337" s="740"/>
      <c r="H337" s="740"/>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17"/>
      <c r="AL337" s="617"/>
      <c r="AM337" s="617"/>
      <c r="AN337" s="617"/>
      <c r="AO337" s="617"/>
      <c r="AP337" s="617"/>
      <c r="AQ337" s="617"/>
      <c r="AR337" s="617"/>
      <c r="AS337" s="617"/>
      <c r="AT337" s="617"/>
      <c r="AU337" s="617"/>
      <c r="AV337" s="617"/>
    </row>
    <row r="338" spans="1:48" ht="15.75" customHeight="1">
      <c r="A338" s="617"/>
      <c r="B338" s="739"/>
      <c r="C338" s="740"/>
      <c r="D338" s="740"/>
      <c r="E338" s="740"/>
      <c r="F338" s="740"/>
      <c r="G338" s="740"/>
      <c r="H338" s="740"/>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17"/>
      <c r="AL338" s="617"/>
      <c r="AM338" s="617"/>
      <c r="AN338" s="617"/>
      <c r="AO338" s="617"/>
      <c r="AP338" s="617"/>
      <c r="AQ338" s="617"/>
      <c r="AR338" s="617"/>
      <c r="AS338" s="617"/>
      <c r="AT338" s="617"/>
      <c r="AU338" s="617"/>
      <c r="AV338" s="617"/>
    </row>
    <row r="339" spans="1:48" ht="15.75" customHeight="1">
      <c r="A339" s="617"/>
      <c r="B339" s="739"/>
      <c r="C339" s="740"/>
      <c r="D339" s="740"/>
      <c r="E339" s="740"/>
      <c r="F339" s="740"/>
      <c r="G339" s="740"/>
      <c r="H339" s="740"/>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7"/>
      <c r="AL339" s="617"/>
      <c r="AM339" s="617"/>
      <c r="AN339" s="617"/>
      <c r="AO339" s="617"/>
      <c r="AP339" s="617"/>
      <c r="AQ339" s="617"/>
      <c r="AR339" s="617"/>
      <c r="AS339" s="617"/>
      <c r="AT339" s="617"/>
      <c r="AU339" s="617"/>
      <c r="AV339" s="617"/>
    </row>
    <row r="340" spans="1:48" ht="15.75" customHeight="1">
      <c r="A340" s="617"/>
      <c r="B340" s="739"/>
      <c r="C340" s="740"/>
      <c r="D340" s="740"/>
      <c r="E340" s="740"/>
      <c r="F340" s="740"/>
      <c r="G340" s="740"/>
      <c r="H340" s="740"/>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c r="AM340" s="617"/>
      <c r="AN340" s="617"/>
      <c r="AO340" s="617"/>
      <c r="AP340" s="617"/>
      <c r="AQ340" s="617"/>
      <c r="AR340" s="617"/>
      <c r="AS340" s="617"/>
      <c r="AT340" s="617"/>
      <c r="AU340" s="617"/>
      <c r="AV340" s="617"/>
    </row>
    <row r="341" spans="1:48" ht="15.75" customHeight="1">
      <c r="A341" s="617"/>
      <c r="B341" s="739"/>
      <c r="C341" s="740"/>
      <c r="D341" s="740"/>
      <c r="E341" s="740"/>
      <c r="F341" s="740"/>
      <c r="G341" s="740"/>
      <c r="H341" s="740"/>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7"/>
      <c r="AL341" s="617"/>
      <c r="AM341" s="617"/>
      <c r="AN341" s="617"/>
      <c r="AO341" s="617"/>
      <c r="AP341" s="617"/>
      <c r="AQ341" s="617"/>
      <c r="AR341" s="617"/>
      <c r="AS341" s="617"/>
      <c r="AT341" s="617"/>
      <c r="AU341" s="617"/>
      <c r="AV341" s="617"/>
    </row>
    <row r="342" spans="1:48" ht="15.75" customHeight="1">
      <c r="A342" s="617"/>
      <c r="B342" s="739"/>
      <c r="C342" s="740"/>
      <c r="D342" s="740"/>
      <c r="E342" s="740"/>
      <c r="F342" s="740"/>
      <c r="G342" s="740"/>
      <c r="H342" s="740"/>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7"/>
      <c r="AL342" s="617"/>
      <c r="AM342" s="617"/>
      <c r="AN342" s="617"/>
      <c r="AO342" s="617"/>
      <c r="AP342" s="617"/>
      <c r="AQ342" s="617"/>
      <c r="AR342" s="617"/>
      <c r="AS342" s="617"/>
      <c r="AT342" s="617"/>
      <c r="AU342" s="617"/>
      <c r="AV342" s="617"/>
    </row>
    <row r="343" spans="1:48" ht="15.75" customHeight="1">
      <c r="A343" s="617"/>
      <c r="B343" s="739"/>
      <c r="C343" s="740"/>
      <c r="D343" s="740"/>
      <c r="E343" s="740"/>
      <c r="F343" s="740"/>
      <c r="G343" s="740"/>
      <c r="H343" s="740"/>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7"/>
      <c r="AL343" s="617"/>
      <c r="AM343" s="617"/>
      <c r="AN343" s="617"/>
      <c r="AO343" s="617"/>
      <c r="AP343" s="617"/>
      <c r="AQ343" s="617"/>
      <c r="AR343" s="617"/>
      <c r="AS343" s="617"/>
      <c r="AT343" s="617"/>
      <c r="AU343" s="617"/>
      <c r="AV343" s="617"/>
    </row>
    <row r="344" spans="1:48" ht="15.75" customHeight="1">
      <c r="A344" s="617"/>
      <c r="B344" s="739"/>
      <c r="C344" s="740"/>
      <c r="D344" s="740"/>
      <c r="E344" s="740"/>
      <c r="F344" s="740"/>
      <c r="G344" s="740"/>
      <c r="H344" s="740"/>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7"/>
      <c r="AL344" s="617"/>
      <c r="AM344" s="617"/>
      <c r="AN344" s="617"/>
      <c r="AO344" s="617"/>
      <c r="AP344" s="617"/>
      <c r="AQ344" s="617"/>
      <c r="AR344" s="617"/>
      <c r="AS344" s="617"/>
      <c r="AT344" s="617"/>
      <c r="AU344" s="617"/>
      <c r="AV344" s="617"/>
    </row>
    <row r="345" spans="1:48" ht="15.75" customHeight="1">
      <c r="A345" s="617"/>
      <c r="B345" s="739"/>
      <c r="C345" s="740"/>
      <c r="D345" s="740"/>
      <c r="E345" s="740"/>
      <c r="F345" s="740"/>
      <c r="G345" s="740"/>
      <c r="H345" s="740"/>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7"/>
      <c r="AL345" s="617"/>
      <c r="AM345" s="617"/>
      <c r="AN345" s="617"/>
      <c r="AO345" s="617"/>
      <c r="AP345" s="617"/>
      <c r="AQ345" s="617"/>
      <c r="AR345" s="617"/>
      <c r="AS345" s="617"/>
      <c r="AT345" s="617"/>
      <c r="AU345" s="617"/>
      <c r="AV345" s="617"/>
    </row>
    <row r="346" spans="1:48" ht="15.75" customHeight="1">
      <c r="A346" s="617"/>
      <c r="B346" s="739"/>
      <c r="C346" s="740"/>
      <c r="D346" s="740"/>
      <c r="E346" s="740"/>
      <c r="F346" s="740"/>
      <c r="G346" s="740"/>
      <c r="H346" s="740"/>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7"/>
      <c r="AL346" s="617"/>
      <c r="AM346" s="617"/>
      <c r="AN346" s="617"/>
      <c r="AO346" s="617"/>
      <c r="AP346" s="617"/>
      <c r="AQ346" s="617"/>
      <c r="AR346" s="617"/>
      <c r="AS346" s="617"/>
      <c r="AT346" s="617"/>
      <c r="AU346" s="617"/>
      <c r="AV346" s="617"/>
    </row>
    <row r="347" spans="1:48" ht="15.75" customHeight="1">
      <c r="A347" s="617"/>
      <c r="B347" s="739"/>
      <c r="C347" s="740"/>
      <c r="D347" s="740"/>
      <c r="E347" s="740"/>
      <c r="F347" s="740"/>
      <c r="G347" s="740"/>
      <c r="H347" s="740"/>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7"/>
      <c r="AL347" s="617"/>
      <c r="AM347" s="617"/>
      <c r="AN347" s="617"/>
      <c r="AO347" s="617"/>
      <c r="AP347" s="617"/>
      <c r="AQ347" s="617"/>
      <c r="AR347" s="617"/>
      <c r="AS347" s="617"/>
      <c r="AT347" s="617"/>
      <c r="AU347" s="617"/>
      <c r="AV347" s="617"/>
    </row>
    <row r="348" spans="1:48" ht="15.75" customHeight="1">
      <c r="A348" s="617"/>
      <c r="B348" s="739"/>
      <c r="C348" s="740"/>
      <c r="D348" s="740"/>
      <c r="E348" s="740"/>
      <c r="F348" s="740"/>
      <c r="G348" s="740"/>
      <c r="H348" s="740"/>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7"/>
      <c r="AL348" s="617"/>
      <c r="AM348" s="617"/>
      <c r="AN348" s="617"/>
      <c r="AO348" s="617"/>
      <c r="AP348" s="617"/>
      <c r="AQ348" s="617"/>
      <c r="AR348" s="617"/>
      <c r="AS348" s="617"/>
      <c r="AT348" s="617"/>
      <c r="AU348" s="617"/>
      <c r="AV348" s="617"/>
    </row>
    <row r="349" spans="1:48" ht="15.75" customHeight="1">
      <c r="A349" s="617"/>
      <c r="B349" s="739"/>
      <c r="C349" s="740"/>
      <c r="D349" s="740"/>
      <c r="E349" s="740"/>
      <c r="F349" s="740"/>
      <c r="G349" s="740"/>
      <c r="H349" s="740"/>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7"/>
      <c r="AL349" s="617"/>
      <c r="AM349" s="617"/>
      <c r="AN349" s="617"/>
      <c r="AO349" s="617"/>
      <c r="AP349" s="617"/>
      <c r="AQ349" s="617"/>
      <c r="AR349" s="617"/>
      <c r="AS349" s="617"/>
      <c r="AT349" s="617"/>
      <c r="AU349" s="617"/>
      <c r="AV349" s="617"/>
    </row>
    <row r="350" spans="1:48" ht="15.75" customHeight="1">
      <c r="A350" s="617"/>
      <c r="B350" s="739"/>
      <c r="C350" s="740"/>
      <c r="D350" s="740"/>
      <c r="E350" s="740"/>
      <c r="F350" s="740"/>
      <c r="G350" s="740"/>
      <c r="H350" s="740"/>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7"/>
      <c r="AL350" s="617"/>
      <c r="AM350" s="617"/>
      <c r="AN350" s="617"/>
      <c r="AO350" s="617"/>
      <c r="AP350" s="617"/>
      <c r="AQ350" s="617"/>
      <c r="AR350" s="617"/>
      <c r="AS350" s="617"/>
      <c r="AT350" s="617"/>
      <c r="AU350" s="617"/>
      <c r="AV350" s="617"/>
    </row>
    <row r="351" spans="1:48" ht="15.75" customHeight="1">
      <c r="B351" s="741"/>
      <c r="C351" s="742"/>
      <c r="D351" s="742"/>
      <c r="E351" s="742"/>
      <c r="F351" s="742"/>
      <c r="G351" s="742"/>
      <c r="H351" s="742"/>
    </row>
    <row r="352" spans="1:48" ht="15.75" customHeight="1">
      <c r="B352" s="741"/>
      <c r="C352" s="742"/>
      <c r="D352" s="742"/>
      <c r="E352" s="742"/>
      <c r="F352" s="742"/>
      <c r="G352" s="742"/>
      <c r="H352" s="742"/>
    </row>
    <row r="353" spans="2:8" ht="15.75" customHeight="1">
      <c r="B353" s="741"/>
      <c r="C353" s="742"/>
      <c r="D353" s="742"/>
      <c r="E353" s="742"/>
      <c r="F353" s="742"/>
      <c r="G353" s="742"/>
      <c r="H353" s="742"/>
    </row>
    <row r="354" spans="2:8" ht="15.75" customHeight="1">
      <c r="B354" s="741"/>
      <c r="C354" s="742"/>
      <c r="D354" s="742"/>
      <c r="E354" s="742"/>
      <c r="F354" s="742"/>
      <c r="G354" s="742"/>
      <c r="H354" s="742"/>
    </row>
    <row r="355" spans="2:8" ht="15.75" customHeight="1">
      <c r="B355" s="741"/>
      <c r="C355" s="742"/>
      <c r="D355" s="742"/>
      <c r="E355" s="742"/>
      <c r="F355" s="742"/>
      <c r="G355" s="742"/>
      <c r="H355" s="742"/>
    </row>
    <row r="356" spans="2:8" ht="15.75" customHeight="1">
      <c r="B356" s="741"/>
      <c r="C356" s="742"/>
      <c r="D356" s="742"/>
      <c r="E356" s="742"/>
      <c r="F356" s="742"/>
      <c r="G356" s="742"/>
      <c r="H356" s="742"/>
    </row>
    <row r="357" spans="2:8" ht="15.75" customHeight="1">
      <c r="B357" s="741"/>
      <c r="C357" s="742"/>
      <c r="D357" s="742"/>
      <c r="E357" s="742"/>
      <c r="F357" s="742"/>
      <c r="G357" s="742"/>
      <c r="H357" s="742"/>
    </row>
    <row r="358" spans="2:8" ht="15.75" customHeight="1">
      <c r="B358" s="741"/>
      <c r="C358" s="742"/>
      <c r="D358" s="742"/>
      <c r="E358" s="742"/>
      <c r="F358" s="742"/>
      <c r="G358" s="742"/>
      <c r="H358" s="742"/>
    </row>
    <row r="359" spans="2:8" ht="15.75" customHeight="1">
      <c r="B359" s="741"/>
      <c r="C359" s="742"/>
      <c r="D359" s="742"/>
      <c r="E359" s="742"/>
      <c r="F359" s="742"/>
      <c r="G359" s="742"/>
      <c r="H359" s="742"/>
    </row>
    <row r="360" spans="2:8" ht="15.75" customHeight="1">
      <c r="B360" s="741"/>
      <c r="C360" s="742"/>
      <c r="D360" s="742"/>
      <c r="E360" s="742"/>
      <c r="F360" s="742"/>
      <c r="G360" s="742"/>
      <c r="H360" s="742"/>
    </row>
    <row r="361" spans="2:8" ht="15.75" customHeight="1">
      <c r="B361" s="741"/>
      <c r="C361" s="742"/>
      <c r="D361" s="742"/>
      <c r="E361" s="742"/>
      <c r="F361" s="742"/>
      <c r="G361" s="742"/>
      <c r="H361" s="742"/>
    </row>
    <row r="362" spans="2:8" ht="15.75" customHeight="1">
      <c r="B362" s="741"/>
      <c r="C362" s="742"/>
      <c r="D362" s="742"/>
      <c r="E362" s="742"/>
      <c r="F362" s="742"/>
      <c r="G362" s="742"/>
      <c r="H362" s="742"/>
    </row>
    <row r="363" spans="2:8" ht="15.75" customHeight="1">
      <c r="B363" s="741"/>
      <c r="C363" s="742"/>
      <c r="D363" s="742"/>
      <c r="E363" s="742"/>
      <c r="F363" s="742"/>
      <c r="G363" s="742"/>
      <c r="H363" s="742"/>
    </row>
    <row r="364" spans="2:8" ht="15.75" customHeight="1">
      <c r="B364" s="741"/>
      <c r="C364" s="742"/>
      <c r="D364" s="742"/>
      <c r="E364" s="742"/>
      <c r="F364" s="742"/>
      <c r="G364" s="742"/>
      <c r="H364" s="742"/>
    </row>
    <row r="365" spans="2:8" ht="15.75" customHeight="1">
      <c r="B365" s="741"/>
      <c r="C365" s="742"/>
      <c r="D365" s="742"/>
      <c r="E365" s="742"/>
      <c r="F365" s="742"/>
      <c r="G365" s="742"/>
      <c r="H365" s="742"/>
    </row>
    <row r="366" spans="2:8" ht="15.75" customHeight="1">
      <c r="B366" s="741"/>
      <c r="C366" s="742"/>
      <c r="D366" s="742"/>
      <c r="E366" s="742"/>
      <c r="F366" s="742"/>
      <c r="G366" s="742"/>
      <c r="H366" s="742"/>
    </row>
    <row r="367" spans="2:8" ht="15.75" customHeight="1">
      <c r="B367" s="741"/>
      <c r="C367" s="742"/>
      <c r="D367" s="742"/>
      <c r="E367" s="742"/>
      <c r="F367" s="742"/>
      <c r="G367" s="742"/>
      <c r="H367" s="742"/>
    </row>
    <row r="368" spans="2:8" ht="15.75" customHeight="1">
      <c r="B368" s="741"/>
      <c r="C368" s="742"/>
      <c r="D368" s="742"/>
      <c r="E368" s="742"/>
      <c r="F368" s="742"/>
      <c r="G368" s="742"/>
      <c r="H368" s="742"/>
    </row>
    <row r="369" spans="2:8" ht="15.75" customHeight="1">
      <c r="B369" s="741"/>
      <c r="C369" s="742"/>
      <c r="D369" s="742"/>
      <c r="E369" s="742"/>
      <c r="F369" s="742"/>
      <c r="G369" s="742"/>
      <c r="H369" s="742"/>
    </row>
    <row r="370" spans="2:8" ht="15.75" customHeight="1">
      <c r="B370" s="741"/>
      <c r="C370" s="742"/>
      <c r="D370" s="742"/>
      <c r="E370" s="742"/>
      <c r="F370" s="742"/>
      <c r="G370" s="742"/>
      <c r="H370" s="742"/>
    </row>
    <row r="371" spans="2:8" ht="15.75" customHeight="1">
      <c r="B371" s="741"/>
      <c r="C371" s="742"/>
      <c r="D371" s="742"/>
      <c r="E371" s="742"/>
      <c r="F371" s="742"/>
      <c r="G371" s="742"/>
      <c r="H371" s="742"/>
    </row>
    <row r="372" spans="2:8" ht="15.75" customHeight="1">
      <c r="B372" s="741"/>
      <c r="C372" s="742"/>
      <c r="D372" s="742"/>
      <c r="E372" s="742"/>
      <c r="F372" s="742"/>
      <c r="G372" s="742"/>
      <c r="H372" s="742"/>
    </row>
    <row r="373" spans="2:8" ht="15.75" customHeight="1">
      <c r="B373" s="741"/>
      <c r="C373" s="742"/>
      <c r="D373" s="742"/>
      <c r="E373" s="742"/>
      <c r="F373" s="742"/>
      <c r="G373" s="742"/>
      <c r="H373" s="742"/>
    </row>
    <row r="374" spans="2:8" ht="15.75" customHeight="1">
      <c r="B374" s="741"/>
      <c r="C374" s="742"/>
      <c r="D374" s="742"/>
      <c r="E374" s="742"/>
      <c r="F374" s="742"/>
      <c r="G374" s="742"/>
      <c r="H374" s="742"/>
    </row>
    <row r="375" spans="2:8" ht="15.75" customHeight="1">
      <c r="B375" s="741"/>
      <c r="C375" s="742"/>
      <c r="D375" s="742"/>
      <c r="E375" s="742"/>
      <c r="F375" s="742"/>
      <c r="G375" s="742"/>
      <c r="H375" s="742"/>
    </row>
    <row r="376" spans="2:8" ht="15.75" customHeight="1">
      <c r="B376" s="741"/>
      <c r="C376" s="742"/>
      <c r="D376" s="742"/>
      <c r="E376" s="742"/>
      <c r="F376" s="742"/>
      <c r="G376" s="742"/>
      <c r="H376" s="742"/>
    </row>
    <row r="377" spans="2:8" ht="15.75" customHeight="1">
      <c r="B377" s="741"/>
      <c r="C377" s="742"/>
      <c r="D377" s="742"/>
      <c r="E377" s="742"/>
      <c r="F377" s="742"/>
      <c r="G377" s="742"/>
      <c r="H377" s="742"/>
    </row>
    <row r="378" spans="2:8" ht="15.75" customHeight="1">
      <c r="B378" s="741"/>
      <c r="C378" s="742"/>
      <c r="D378" s="742"/>
      <c r="E378" s="742"/>
      <c r="F378" s="742"/>
      <c r="G378" s="742"/>
      <c r="H378" s="742"/>
    </row>
    <row r="379" spans="2:8" ht="15.75" customHeight="1">
      <c r="B379" s="741"/>
      <c r="C379" s="742"/>
      <c r="D379" s="742"/>
      <c r="E379" s="742"/>
      <c r="F379" s="742"/>
      <c r="G379" s="742"/>
      <c r="H379" s="742"/>
    </row>
    <row r="380" spans="2:8" ht="15.75" customHeight="1">
      <c r="B380" s="741"/>
      <c r="C380" s="742"/>
      <c r="D380" s="742"/>
      <c r="E380" s="742"/>
      <c r="F380" s="742"/>
      <c r="G380" s="742"/>
      <c r="H380" s="742"/>
    </row>
    <row r="381" spans="2:8" ht="15.75" customHeight="1">
      <c r="B381" s="741"/>
      <c r="C381" s="742"/>
      <c r="D381" s="742"/>
      <c r="E381" s="742"/>
      <c r="F381" s="742"/>
      <c r="G381" s="742"/>
      <c r="H381" s="742"/>
    </row>
    <row r="382" spans="2:8" ht="15.75" customHeight="1">
      <c r="B382" s="741"/>
      <c r="C382" s="742"/>
      <c r="D382" s="742"/>
      <c r="E382" s="742"/>
      <c r="F382" s="742"/>
      <c r="G382" s="742"/>
      <c r="H382" s="742"/>
    </row>
    <row r="383" spans="2:8" ht="15.75" customHeight="1">
      <c r="B383" s="741"/>
      <c r="C383" s="742"/>
      <c r="D383" s="742"/>
      <c r="E383" s="742"/>
      <c r="F383" s="742"/>
      <c r="G383" s="742"/>
      <c r="H383" s="742"/>
    </row>
    <row r="384" spans="2:8" ht="15.75" customHeight="1">
      <c r="B384" s="741"/>
      <c r="C384" s="742"/>
      <c r="D384" s="742"/>
      <c r="E384" s="742"/>
      <c r="F384" s="742"/>
      <c r="G384" s="742"/>
      <c r="H384" s="742"/>
    </row>
    <row r="385" spans="2:8" ht="15.75" customHeight="1">
      <c r="B385" s="741"/>
      <c r="C385" s="742"/>
      <c r="D385" s="742"/>
      <c r="E385" s="742"/>
      <c r="F385" s="742"/>
      <c r="G385" s="742"/>
      <c r="H385" s="742"/>
    </row>
    <row r="386" spans="2:8" ht="15.75" customHeight="1">
      <c r="B386" s="741"/>
      <c r="C386" s="742"/>
      <c r="D386" s="742"/>
      <c r="E386" s="742"/>
      <c r="F386" s="742"/>
      <c r="G386" s="742"/>
      <c r="H386" s="742"/>
    </row>
    <row r="387" spans="2:8" ht="15.75" customHeight="1">
      <c r="B387" s="741"/>
      <c r="C387" s="742"/>
      <c r="D387" s="742"/>
      <c r="E387" s="742"/>
      <c r="F387" s="742"/>
      <c r="G387" s="742"/>
      <c r="H387" s="742"/>
    </row>
    <row r="388" spans="2:8" ht="15.75" customHeight="1">
      <c r="B388" s="741"/>
      <c r="C388" s="742"/>
      <c r="D388" s="742"/>
      <c r="E388" s="742"/>
      <c r="F388" s="742"/>
      <c r="G388" s="742"/>
      <c r="H388" s="742"/>
    </row>
    <row r="389" spans="2:8" ht="15.75" customHeight="1">
      <c r="B389" s="741"/>
      <c r="C389" s="742"/>
      <c r="D389" s="742"/>
      <c r="E389" s="742"/>
      <c r="F389" s="742"/>
      <c r="G389" s="742"/>
      <c r="H389" s="742"/>
    </row>
    <row r="390" spans="2:8" ht="15.75" customHeight="1">
      <c r="B390" s="741"/>
      <c r="C390" s="742"/>
      <c r="D390" s="742"/>
      <c r="E390" s="742"/>
      <c r="F390" s="742"/>
      <c r="G390" s="742"/>
      <c r="H390" s="742"/>
    </row>
    <row r="391" spans="2:8" ht="15.75" customHeight="1">
      <c r="B391" s="741"/>
      <c r="C391" s="742"/>
      <c r="D391" s="742"/>
      <c r="E391" s="742"/>
      <c r="F391" s="742"/>
      <c r="G391" s="742"/>
      <c r="H391" s="742"/>
    </row>
    <row r="392" spans="2:8" ht="15.75" customHeight="1">
      <c r="B392" s="741"/>
      <c r="C392" s="742"/>
      <c r="D392" s="742"/>
      <c r="E392" s="742"/>
      <c r="F392" s="742"/>
      <c r="G392" s="742"/>
      <c r="H392" s="742"/>
    </row>
    <row r="393" spans="2:8" ht="15.75" customHeight="1">
      <c r="B393" s="741"/>
      <c r="C393" s="742"/>
      <c r="D393" s="742"/>
      <c r="E393" s="742"/>
      <c r="F393" s="742"/>
      <c r="G393" s="742"/>
      <c r="H393" s="742"/>
    </row>
    <row r="394" spans="2:8" ht="15.75" customHeight="1">
      <c r="B394" s="741"/>
      <c r="C394" s="742"/>
      <c r="D394" s="742"/>
      <c r="E394" s="742"/>
      <c r="F394" s="742"/>
      <c r="G394" s="742"/>
      <c r="H394" s="742"/>
    </row>
    <row r="395" spans="2:8" ht="15.75" customHeight="1">
      <c r="B395" s="741"/>
      <c r="C395" s="742"/>
      <c r="D395" s="742"/>
      <c r="E395" s="742"/>
      <c r="F395" s="742"/>
      <c r="G395" s="742"/>
      <c r="H395" s="742"/>
    </row>
    <row r="396" spans="2:8" ht="15.75" customHeight="1">
      <c r="B396" s="741"/>
      <c r="C396" s="742"/>
      <c r="D396" s="742"/>
      <c r="E396" s="742"/>
      <c r="F396" s="742"/>
      <c r="G396" s="742"/>
      <c r="H396" s="742"/>
    </row>
    <row r="397" spans="2:8" ht="15.75" customHeight="1">
      <c r="B397" s="741"/>
      <c r="C397" s="742"/>
      <c r="D397" s="742"/>
      <c r="E397" s="742"/>
      <c r="F397" s="742"/>
      <c r="G397" s="742"/>
      <c r="H397" s="742"/>
    </row>
    <row r="398" spans="2:8" ht="15.75" customHeight="1">
      <c r="B398" s="741"/>
      <c r="C398" s="742"/>
      <c r="D398" s="742"/>
      <c r="E398" s="742"/>
      <c r="F398" s="742"/>
      <c r="G398" s="742"/>
      <c r="H398" s="742"/>
    </row>
    <row r="399" spans="2:8" ht="15.75" customHeight="1">
      <c r="B399" s="741"/>
      <c r="C399" s="742"/>
      <c r="D399" s="742"/>
      <c r="E399" s="742"/>
      <c r="F399" s="742"/>
      <c r="G399" s="742"/>
      <c r="H399" s="742"/>
    </row>
    <row r="400" spans="2:8" ht="15.75" customHeight="1">
      <c r="B400" s="741"/>
      <c r="C400" s="742"/>
      <c r="D400" s="742"/>
      <c r="E400" s="742"/>
      <c r="F400" s="742"/>
      <c r="G400" s="742"/>
      <c r="H400" s="742"/>
    </row>
    <row r="401" spans="2:8" ht="15.75" customHeight="1">
      <c r="B401" s="741"/>
      <c r="C401" s="742"/>
      <c r="D401" s="742"/>
      <c r="E401" s="742"/>
      <c r="F401" s="742"/>
      <c r="G401" s="742"/>
      <c r="H401" s="742"/>
    </row>
    <row r="402" spans="2:8" ht="15.75" customHeight="1">
      <c r="B402" s="741"/>
      <c r="C402" s="742"/>
      <c r="D402" s="742"/>
      <c r="E402" s="742"/>
      <c r="F402" s="742"/>
      <c r="G402" s="742"/>
      <c r="H402" s="742"/>
    </row>
    <row r="403" spans="2:8" ht="15.75" customHeight="1">
      <c r="B403" s="741"/>
      <c r="C403" s="742"/>
      <c r="D403" s="742"/>
      <c r="E403" s="742"/>
      <c r="F403" s="742"/>
      <c r="G403" s="742"/>
      <c r="H403" s="742"/>
    </row>
    <row r="404" spans="2:8" ht="15.75" customHeight="1">
      <c r="B404" s="741"/>
      <c r="C404" s="742"/>
      <c r="D404" s="742"/>
      <c r="E404" s="742"/>
      <c r="F404" s="742"/>
      <c r="G404" s="742"/>
      <c r="H404" s="742"/>
    </row>
    <row r="405" spans="2:8" ht="15.75" customHeight="1">
      <c r="B405" s="741"/>
      <c r="C405" s="742"/>
      <c r="D405" s="742"/>
      <c r="E405" s="742"/>
      <c r="F405" s="742"/>
      <c r="G405" s="742"/>
      <c r="H405" s="742"/>
    </row>
    <row r="406" spans="2:8" ht="15.75" customHeight="1">
      <c r="B406" s="741"/>
      <c r="C406" s="742"/>
      <c r="D406" s="742"/>
      <c r="E406" s="742"/>
      <c r="F406" s="742"/>
      <c r="G406" s="742"/>
      <c r="H406" s="742"/>
    </row>
    <row r="407" spans="2:8" ht="15.75" customHeight="1">
      <c r="B407" s="741"/>
      <c r="C407" s="742"/>
      <c r="D407" s="742"/>
      <c r="E407" s="742"/>
      <c r="F407" s="742"/>
      <c r="G407" s="742"/>
      <c r="H407" s="742"/>
    </row>
    <row r="408" spans="2:8" ht="15.75" customHeight="1">
      <c r="B408" s="741"/>
      <c r="C408" s="742"/>
      <c r="D408" s="742"/>
      <c r="E408" s="742"/>
      <c r="F408" s="742"/>
      <c r="G408" s="742"/>
      <c r="H408" s="742"/>
    </row>
    <row r="409" spans="2:8" ht="15.75" customHeight="1">
      <c r="B409" s="741"/>
      <c r="C409" s="742"/>
      <c r="D409" s="742"/>
      <c r="E409" s="742"/>
      <c r="F409" s="742"/>
      <c r="G409" s="742"/>
      <c r="H409" s="742"/>
    </row>
    <row r="410" spans="2:8" ht="15.75" customHeight="1">
      <c r="B410" s="741"/>
      <c r="C410" s="742"/>
      <c r="D410" s="742"/>
      <c r="E410" s="742"/>
      <c r="F410" s="742"/>
      <c r="G410" s="742"/>
      <c r="H410" s="742"/>
    </row>
    <row r="411" spans="2:8" ht="15.75" customHeight="1">
      <c r="B411" s="741"/>
      <c r="C411" s="742"/>
      <c r="D411" s="742"/>
      <c r="E411" s="742"/>
      <c r="F411" s="742"/>
      <c r="G411" s="742"/>
      <c r="H411" s="742"/>
    </row>
    <row r="412" spans="2:8" ht="15.75" customHeight="1">
      <c r="B412" s="741"/>
      <c r="C412" s="742"/>
      <c r="D412" s="742"/>
      <c r="E412" s="742"/>
      <c r="F412" s="742"/>
      <c r="G412" s="742"/>
      <c r="H412" s="742"/>
    </row>
    <row r="413" spans="2:8" ht="15.75" customHeight="1">
      <c r="B413" s="741"/>
      <c r="C413" s="742"/>
      <c r="D413" s="742"/>
      <c r="E413" s="742"/>
      <c r="F413" s="742"/>
      <c r="G413" s="742"/>
      <c r="H413" s="742"/>
    </row>
    <row r="414" spans="2:8" ht="15.75" customHeight="1">
      <c r="B414" s="741"/>
      <c r="C414" s="742"/>
      <c r="D414" s="742"/>
      <c r="E414" s="742"/>
      <c r="F414" s="742"/>
      <c r="G414" s="742"/>
      <c r="H414" s="742"/>
    </row>
    <row r="415" spans="2:8" ht="15.75" customHeight="1">
      <c r="B415" s="741"/>
      <c r="C415" s="742"/>
      <c r="D415" s="742"/>
      <c r="E415" s="742"/>
      <c r="F415" s="742"/>
      <c r="G415" s="742"/>
      <c r="H415" s="742"/>
    </row>
    <row r="416" spans="2:8" ht="15.75" customHeight="1">
      <c r="B416" s="741"/>
      <c r="C416" s="742"/>
      <c r="D416" s="742"/>
      <c r="E416" s="742"/>
      <c r="F416" s="742"/>
      <c r="G416" s="742"/>
      <c r="H416" s="742"/>
    </row>
    <row r="417" spans="2:8" ht="15.75" customHeight="1">
      <c r="B417" s="741"/>
      <c r="C417" s="742"/>
      <c r="D417" s="742"/>
      <c r="E417" s="742"/>
      <c r="F417" s="742"/>
      <c r="G417" s="742"/>
      <c r="H417" s="742"/>
    </row>
    <row r="418" spans="2:8" ht="15.75" customHeight="1">
      <c r="B418" s="741"/>
      <c r="C418" s="742"/>
      <c r="D418" s="742"/>
      <c r="E418" s="742"/>
      <c r="F418" s="742"/>
      <c r="G418" s="742"/>
      <c r="H418" s="742"/>
    </row>
    <row r="419" spans="2:8" ht="15.75" customHeight="1">
      <c r="B419" s="741"/>
      <c r="C419" s="742"/>
      <c r="D419" s="742"/>
      <c r="E419" s="742"/>
      <c r="F419" s="742"/>
      <c r="G419" s="742"/>
      <c r="H419" s="742"/>
    </row>
    <row r="420" spans="2:8" ht="15.75" customHeight="1">
      <c r="B420" s="741"/>
      <c r="C420" s="742"/>
      <c r="D420" s="742"/>
      <c r="E420" s="742"/>
      <c r="F420" s="742"/>
      <c r="G420" s="742"/>
      <c r="H420" s="742"/>
    </row>
    <row r="421" spans="2:8" ht="15.75" customHeight="1">
      <c r="B421" s="741"/>
      <c r="C421" s="742"/>
      <c r="D421" s="742"/>
      <c r="E421" s="742"/>
      <c r="F421" s="742"/>
      <c r="G421" s="742"/>
      <c r="H421" s="742"/>
    </row>
    <row r="422" spans="2:8" ht="15.75" customHeight="1">
      <c r="B422" s="741"/>
      <c r="C422" s="742"/>
      <c r="D422" s="742"/>
      <c r="E422" s="742"/>
      <c r="F422" s="742"/>
      <c r="G422" s="742"/>
      <c r="H422" s="742"/>
    </row>
    <row r="423" spans="2:8" ht="15.75" customHeight="1">
      <c r="B423" s="741"/>
      <c r="C423" s="742"/>
      <c r="D423" s="742"/>
      <c r="E423" s="742"/>
      <c r="F423" s="742"/>
      <c r="G423" s="742"/>
      <c r="H423" s="742"/>
    </row>
    <row r="424" spans="2:8" ht="15.75" customHeight="1">
      <c r="B424" s="741"/>
      <c r="C424" s="742"/>
      <c r="D424" s="742"/>
      <c r="E424" s="742"/>
      <c r="F424" s="742"/>
      <c r="G424" s="742"/>
      <c r="H424" s="742"/>
    </row>
    <row r="425" spans="2:8" ht="15.75" customHeight="1">
      <c r="B425" s="741"/>
      <c r="C425" s="742"/>
      <c r="D425" s="742"/>
      <c r="E425" s="742"/>
      <c r="F425" s="742"/>
      <c r="G425" s="742"/>
      <c r="H425" s="742"/>
    </row>
    <row r="426" spans="2:8" ht="15.75" customHeight="1">
      <c r="B426" s="741"/>
      <c r="C426" s="742"/>
      <c r="D426" s="742"/>
      <c r="E426" s="742"/>
      <c r="F426" s="742"/>
      <c r="G426" s="742"/>
      <c r="H426" s="742"/>
    </row>
    <row r="427" spans="2:8" ht="15.75" customHeight="1">
      <c r="B427" s="741"/>
      <c r="C427" s="742"/>
      <c r="D427" s="742"/>
      <c r="E427" s="742"/>
      <c r="F427" s="742"/>
      <c r="G427" s="742"/>
      <c r="H427" s="742"/>
    </row>
    <row r="428" spans="2:8" ht="15.75" customHeight="1">
      <c r="B428" s="741"/>
      <c r="C428" s="742"/>
      <c r="D428" s="742"/>
      <c r="E428" s="742"/>
      <c r="F428" s="742"/>
      <c r="G428" s="742"/>
      <c r="H428" s="742"/>
    </row>
    <row r="429" spans="2:8" ht="15.75" customHeight="1">
      <c r="B429" s="741"/>
      <c r="C429" s="742"/>
      <c r="D429" s="742"/>
      <c r="E429" s="742"/>
      <c r="F429" s="742"/>
      <c r="G429" s="742"/>
      <c r="H429" s="742"/>
    </row>
    <row r="430" spans="2:8" ht="15.75" customHeight="1">
      <c r="B430" s="741"/>
      <c r="C430" s="742"/>
      <c r="D430" s="742"/>
      <c r="E430" s="742"/>
      <c r="F430" s="742"/>
      <c r="G430" s="742"/>
      <c r="H430" s="742"/>
    </row>
    <row r="431" spans="2:8" ht="15.75" customHeight="1">
      <c r="B431" s="741"/>
      <c r="C431" s="742"/>
      <c r="D431" s="742"/>
      <c r="E431" s="742"/>
      <c r="F431" s="742"/>
      <c r="G431" s="742"/>
      <c r="H431" s="742"/>
    </row>
    <row r="432" spans="2:8" ht="15.75" customHeight="1">
      <c r="B432" s="741"/>
      <c r="C432" s="742"/>
      <c r="D432" s="742"/>
      <c r="E432" s="742"/>
      <c r="F432" s="742"/>
      <c r="G432" s="742"/>
      <c r="H432" s="742"/>
    </row>
    <row r="433" spans="2:8" ht="15.75" customHeight="1">
      <c r="B433" s="741"/>
      <c r="C433" s="742"/>
      <c r="D433" s="742"/>
      <c r="E433" s="742"/>
      <c r="F433" s="742"/>
      <c r="G433" s="742"/>
      <c r="H433" s="742"/>
    </row>
    <row r="434" spans="2:8" ht="15.75" customHeight="1">
      <c r="B434" s="741"/>
      <c r="C434" s="742"/>
      <c r="D434" s="742"/>
      <c r="E434" s="742"/>
      <c r="F434" s="742"/>
      <c r="G434" s="742"/>
      <c r="H434" s="742"/>
    </row>
    <row r="435" spans="2:8" ht="15.75" customHeight="1">
      <c r="B435" s="741"/>
      <c r="C435" s="742"/>
      <c r="D435" s="742"/>
      <c r="E435" s="742"/>
      <c r="F435" s="742"/>
      <c r="G435" s="742"/>
      <c r="H435" s="742"/>
    </row>
    <row r="436" spans="2:8" ht="15.75" customHeight="1">
      <c r="B436" s="741"/>
      <c r="C436" s="742"/>
      <c r="D436" s="742"/>
      <c r="E436" s="742"/>
      <c r="F436" s="742"/>
      <c r="G436" s="742"/>
      <c r="H436" s="742"/>
    </row>
    <row r="437" spans="2:8" ht="15.75" customHeight="1">
      <c r="B437" s="741"/>
      <c r="C437" s="742"/>
      <c r="D437" s="742"/>
      <c r="E437" s="742"/>
      <c r="F437" s="742"/>
      <c r="G437" s="742"/>
      <c r="H437" s="742"/>
    </row>
    <row r="438" spans="2:8" ht="15.75" customHeight="1">
      <c r="B438" s="741"/>
      <c r="C438" s="742"/>
      <c r="D438" s="742"/>
      <c r="E438" s="742"/>
      <c r="F438" s="742"/>
      <c r="G438" s="742"/>
      <c r="H438" s="742"/>
    </row>
    <row r="439" spans="2:8" ht="15.75" customHeight="1">
      <c r="B439" s="741"/>
      <c r="C439" s="742"/>
      <c r="D439" s="742"/>
      <c r="E439" s="742"/>
      <c r="F439" s="742"/>
      <c r="G439" s="742"/>
      <c r="H439" s="742"/>
    </row>
    <row r="440" spans="2:8" ht="15.75" customHeight="1">
      <c r="B440" s="741"/>
      <c r="C440" s="742"/>
      <c r="D440" s="742"/>
      <c r="E440" s="742"/>
      <c r="F440" s="742"/>
      <c r="G440" s="742"/>
      <c r="H440" s="742"/>
    </row>
    <row r="441" spans="2:8" ht="15.75" customHeight="1">
      <c r="B441" s="741"/>
      <c r="C441" s="742"/>
      <c r="D441" s="742"/>
      <c r="E441" s="742"/>
      <c r="F441" s="742"/>
      <c r="G441" s="742"/>
      <c r="H441" s="742"/>
    </row>
    <row r="442" spans="2:8" ht="15.75" customHeight="1">
      <c r="B442" s="741"/>
      <c r="C442" s="742"/>
      <c r="D442" s="742"/>
      <c r="E442" s="742"/>
      <c r="F442" s="742"/>
      <c r="G442" s="742"/>
      <c r="H442" s="742"/>
    </row>
    <row r="443" spans="2:8" ht="15.75" customHeight="1">
      <c r="B443" s="741"/>
      <c r="C443" s="742"/>
      <c r="D443" s="742"/>
      <c r="E443" s="742"/>
      <c r="F443" s="742"/>
      <c r="G443" s="742"/>
      <c r="H443" s="742"/>
    </row>
    <row r="444" spans="2:8" ht="15.75" customHeight="1">
      <c r="B444" s="741"/>
      <c r="C444" s="742"/>
      <c r="D444" s="742"/>
      <c r="E444" s="742"/>
      <c r="F444" s="742"/>
      <c r="G444" s="742"/>
      <c r="H444" s="742"/>
    </row>
    <row r="445" spans="2:8" ht="15.75" customHeight="1">
      <c r="B445" s="741"/>
      <c r="C445" s="742"/>
      <c r="D445" s="742"/>
      <c r="E445" s="742"/>
      <c r="F445" s="742"/>
      <c r="G445" s="742"/>
      <c r="H445" s="742"/>
    </row>
    <row r="446" spans="2:8" ht="15.75" customHeight="1">
      <c r="B446" s="741"/>
      <c r="C446" s="742"/>
      <c r="D446" s="742"/>
      <c r="E446" s="742"/>
      <c r="F446" s="742"/>
      <c r="G446" s="742"/>
      <c r="H446" s="742"/>
    </row>
    <row r="447" spans="2:8" ht="15.75" customHeight="1">
      <c r="B447" s="741"/>
      <c r="C447" s="742"/>
      <c r="D447" s="742"/>
      <c r="E447" s="742"/>
      <c r="F447" s="742"/>
      <c r="G447" s="742"/>
      <c r="H447" s="742"/>
    </row>
    <row r="448" spans="2:8" ht="15.75" customHeight="1">
      <c r="B448" s="741"/>
      <c r="C448" s="742"/>
      <c r="D448" s="742"/>
      <c r="E448" s="742"/>
      <c r="F448" s="742"/>
      <c r="G448" s="742"/>
      <c r="H448" s="742"/>
    </row>
    <row r="449" spans="2:8" ht="15.75" customHeight="1">
      <c r="B449" s="741"/>
      <c r="C449" s="742"/>
      <c r="D449" s="742"/>
      <c r="E449" s="742"/>
      <c r="F449" s="742"/>
      <c r="G449" s="742"/>
      <c r="H449" s="742"/>
    </row>
    <row r="450" spans="2:8" ht="15.75" customHeight="1">
      <c r="B450" s="741"/>
      <c r="C450" s="742"/>
      <c r="D450" s="742"/>
      <c r="E450" s="742"/>
      <c r="F450" s="742"/>
      <c r="G450" s="742"/>
      <c r="H450" s="742"/>
    </row>
    <row r="451" spans="2:8" ht="15.75" customHeight="1">
      <c r="B451" s="741"/>
      <c r="C451" s="742"/>
      <c r="D451" s="742"/>
      <c r="E451" s="742"/>
      <c r="F451" s="742"/>
      <c r="G451" s="742"/>
      <c r="H451" s="742"/>
    </row>
    <row r="452" spans="2:8" ht="15.75" customHeight="1">
      <c r="B452" s="741"/>
      <c r="C452" s="742"/>
      <c r="D452" s="742"/>
      <c r="E452" s="742"/>
      <c r="F452" s="742"/>
      <c r="G452" s="742"/>
      <c r="H452" s="742"/>
    </row>
    <row r="453" spans="2:8" ht="15.75" customHeight="1">
      <c r="B453" s="741"/>
      <c r="C453" s="742"/>
      <c r="D453" s="742"/>
      <c r="E453" s="742"/>
      <c r="F453" s="742"/>
      <c r="G453" s="742"/>
      <c r="H453" s="742"/>
    </row>
    <row r="454" spans="2:8" ht="15.75" customHeight="1">
      <c r="B454" s="741"/>
      <c r="C454" s="742"/>
      <c r="D454" s="742"/>
      <c r="E454" s="742"/>
      <c r="F454" s="742"/>
      <c r="G454" s="742"/>
      <c r="H454" s="742"/>
    </row>
    <row r="455" spans="2:8" ht="15.75" customHeight="1">
      <c r="B455" s="741"/>
      <c r="C455" s="742"/>
      <c r="D455" s="742"/>
      <c r="E455" s="742"/>
      <c r="F455" s="742"/>
      <c r="G455" s="742"/>
      <c r="H455" s="742"/>
    </row>
    <row r="456" spans="2:8" ht="15.75" customHeight="1">
      <c r="B456" s="741"/>
      <c r="C456" s="742"/>
      <c r="D456" s="742"/>
      <c r="E456" s="742"/>
      <c r="F456" s="742"/>
      <c r="G456" s="742"/>
      <c r="H456" s="742"/>
    </row>
    <row r="457" spans="2:8" ht="15.75" customHeight="1">
      <c r="B457" s="741"/>
      <c r="C457" s="742"/>
      <c r="D457" s="742"/>
      <c r="E457" s="742"/>
      <c r="F457" s="742"/>
      <c r="G457" s="742"/>
      <c r="H457" s="742"/>
    </row>
    <row r="458" spans="2:8" ht="15.75" customHeight="1">
      <c r="B458" s="741"/>
      <c r="C458" s="742"/>
      <c r="D458" s="742"/>
      <c r="E458" s="742"/>
      <c r="F458" s="742"/>
      <c r="G458" s="742"/>
      <c r="H458" s="742"/>
    </row>
    <row r="459" spans="2:8" ht="15.75" customHeight="1">
      <c r="B459" s="741"/>
      <c r="C459" s="742"/>
      <c r="D459" s="742"/>
      <c r="E459" s="742"/>
      <c r="F459" s="742"/>
      <c r="G459" s="742"/>
      <c r="H459" s="742"/>
    </row>
    <row r="460" spans="2:8" ht="15.75" customHeight="1">
      <c r="B460" s="741"/>
      <c r="C460" s="742"/>
      <c r="D460" s="742"/>
      <c r="E460" s="742"/>
      <c r="F460" s="742"/>
      <c r="G460" s="742"/>
      <c r="H460" s="742"/>
    </row>
    <row r="461" spans="2:8" ht="15.75" customHeight="1">
      <c r="B461" s="741"/>
      <c r="C461" s="742"/>
      <c r="D461" s="742"/>
      <c r="E461" s="742"/>
      <c r="F461" s="742"/>
      <c r="G461" s="742"/>
      <c r="H461" s="742"/>
    </row>
    <row r="462" spans="2:8" ht="15.75" customHeight="1">
      <c r="B462" s="741"/>
      <c r="C462" s="742"/>
      <c r="D462" s="742"/>
      <c r="E462" s="742"/>
      <c r="F462" s="742"/>
      <c r="G462" s="742"/>
      <c r="H462" s="742"/>
    </row>
    <row r="463" spans="2:8" ht="15.75" customHeight="1">
      <c r="B463" s="741"/>
      <c r="C463" s="742"/>
      <c r="D463" s="742"/>
      <c r="E463" s="742"/>
      <c r="F463" s="742"/>
      <c r="G463" s="742"/>
      <c r="H463" s="742"/>
    </row>
    <row r="464" spans="2:8" ht="15.75" customHeight="1">
      <c r="B464" s="741"/>
      <c r="C464" s="742"/>
      <c r="D464" s="742"/>
      <c r="E464" s="742"/>
      <c r="F464" s="742"/>
      <c r="G464" s="742"/>
      <c r="H464" s="742"/>
    </row>
    <row r="465" spans="2:8" ht="15.75" customHeight="1">
      <c r="B465" s="741"/>
      <c r="C465" s="742"/>
      <c r="D465" s="742"/>
      <c r="E465" s="742"/>
      <c r="F465" s="742"/>
      <c r="G465" s="742"/>
      <c r="H465" s="742"/>
    </row>
    <row r="466" spans="2:8" ht="15.75" customHeight="1">
      <c r="B466" s="741"/>
      <c r="C466" s="742"/>
      <c r="D466" s="742"/>
      <c r="E466" s="742"/>
      <c r="F466" s="742"/>
      <c r="G466" s="742"/>
      <c r="H466" s="742"/>
    </row>
    <row r="467" spans="2:8" ht="15.75" customHeight="1">
      <c r="B467" s="741"/>
      <c r="C467" s="742"/>
      <c r="D467" s="742"/>
      <c r="E467" s="742"/>
      <c r="F467" s="742"/>
      <c r="G467" s="742"/>
      <c r="H467" s="742"/>
    </row>
    <row r="468" spans="2:8" ht="15.75" customHeight="1">
      <c r="B468" s="741"/>
      <c r="C468" s="742"/>
      <c r="D468" s="742"/>
      <c r="E468" s="742"/>
      <c r="F468" s="742"/>
      <c r="G468" s="742"/>
      <c r="H468" s="742"/>
    </row>
    <row r="469" spans="2:8" ht="15.75" customHeight="1">
      <c r="B469" s="741"/>
      <c r="C469" s="742"/>
      <c r="D469" s="742"/>
      <c r="E469" s="742"/>
      <c r="F469" s="742"/>
      <c r="G469" s="742"/>
      <c r="H469" s="742"/>
    </row>
    <row r="470" spans="2:8" ht="15.75" customHeight="1">
      <c r="B470" s="741"/>
      <c r="C470" s="742"/>
      <c r="D470" s="742"/>
      <c r="E470" s="742"/>
      <c r="F470" s="742"/>
      <c r="G470" s="742"/>
      <c r="H470" s="742"/>
    </row>
    <row r="471" spans="2:8" ht="15.75" customHeight="1">
      <c r="B471" s="741"/>
      <c r="C471" s="742"/>
      <c r="D471" s="742"/>
      <c r="E471" s="742"/>
      <c r="F471" s="742"/>
      <c r="G471" s="742"/>
      <c r="H471" s="742"/>
    </row>
    <row r="472" spans="2:8" ht="15.75" customHeight="1">
      <c r="B472" s="741"/>
      <c r="C472" s="742"/>
      <c r="D472" s="742"/>
      <c r="E472" s="742"/>
      <c r="F472" s="742"/>
      <c r="G472" s="742"/>
      <c r="H472" s="742"/>
    </row>
    <row r="473" spans="2:8" ht="15.75" customHeight="1">
      <c r="B473" s="741"/>
      <c r="C473" s="742"/>
      <c r="D473" s="742"/>
      <c r="E473" s="742"/>
      <c r="F473" s="742"/>
      <c r="G473" s="742"/>
      <c r="H473" s="742"/>
    </row>
    <row r="474" spans="2:8" ht="15.75" customHeight="1">
      <c r="B474" s="741"/>
      <c r="C474" s="742"/>
      <c r="D474" s="742"/>
      <c r="E474" s="742"/>
      <c r="F474" s="742"/>
      <c r="G474" s="742"/>
      <c r="H474" s="742"/>
    </row>
    <row r="475" spans="2:8" ht="15.75" customHeight="1">
      <c r="B475" s="741"/>
      <c r="C475" s="742"/>
      <c r="D475" s="742"/>
      <c r="E475" s="742"/>
      <c r="F475" s="742"/>
      <c r="G475" s="742"/>
      <c r="H475" s="742"/>
    </row>
    <row r="476" spans="2:8" ht="15.75" customHeight="1">
      <c r="B476" s="741"/>
      <c r="C476" s="742"/>
      <c r="D476" s="742"/>
      <c r="E476" s="742"/>
      <c r="F476" s="742"/>
      <c r="G476" s="742"/>
      <c r="H476" s="742"/>
    </row>
    <row r="477" spans="2:8" ht="15.75" customHeight="1">
      <c r="B477" s="741"/>
      <c r="C477" s="742"/>
      <c r="D477" s="742"/>
      <c r="E477" s="742"/>
      <c r="F477" s="742"/>
      <c r="G477" s="742"/>
      <c r="H477" s="742"/>
    </row>
    <row r="478" spans="2:8" ht="15.75" customHeight="1">
      <c r="B478" s="741"/>
      <c r="C478" s="742"/>
      <c r="D478" s="742"/>
      <c r="E478" s="742"/>
      <c r="F478" s="742"/>
      <c r="G478" s="742"/>
      <c r="H478" s="742"/>
    </row>
    <row r="479" spans="2:8" ht="15.75" customHeight="1">
      <c r="B479" s="741"/>
      <c r="C479" s="742"/>
      <c r="D479" s="742"/>
      <c r="E479" s="742"/>
      <c r="F479" s="742"/>
      <c r="G479" s="742"/>
      <c r="H479" s="742"/>
    </row>
    <row r="480" spans="2:8" ht="15.75" customHeight="1">
      <c r="B480" s="741"/>
      <c r="C480" s="742"/>
      <c r="D480" s="742"/>
      <c r="E480" s="742"/>
      <c r="F480" s="742"/>
      <c r="G480" s="742"/>
      <c r="H480" s="742"/>
    </row>
    <row r="481" spans="2:8" ht="15.75" customHeight="1">
      <c r="B481" s="741"/>
      <c r="C481" s="742"/>
      <c r="D481" s="742"/>
      <c r="E481" s="742"/>
      <c r="F481" s="742"/>
      <c r="G481" s="742"/>
      <c r="H481" s="742"/>
    </row>
    <row r="482" spans="2:8" ht="15.75" customHeight="1">
      <c r="B482" s="741"/>
      <c r="C482" s="742"/>
      <c r="D482" s="742"/>
      <c r="E482" s="742"/>
      <c r="F482" s="742"/>
      <c r="G482" s="742"/>
      <c r="H482" s="742"/>
    </row>
    <row r="483" spans="2:8" ht="15.75" customHeight="1">
      <c r="B483" s="741"/>
      <c r="C483" s="742"/>
      <c r="D483" s="742"/>
      <c r="E483" s="742"/>
      <c r="F483" s="742"/>
      <c r="G483" s="742"/>
      <c r="H483" s="742"/>
    </row>
    <row r="484" spans="2:8" ht="15.75" customHeight="1">
      <c r="B484" s="741"/>
      <c r="C484" s="742"/>
      <c r="D484" s="742"/>
      <c r="E484" s="742"/>
      <c r="F484" s="742"/>
      <c r="G484" s="742"/>
      <c r="H484" s="742"/>
    </row>
    <row r="485" spans="2:8" ht="15.75" customHeight="1">
      <c r="B485" s="741"/>
      <c r="C485" s="742"/>
      <c r="D485" s="742"/>
      <c r="E485" s="742"/>
      <c r="F485" s="742"/>
      <c r="G485" s="742"/>
      <c r="H485" s="742"/>
    </row>
    <row r="486" spans="2:8" ht="15.75" customHeight="1">
      <c r="B486" s="741"/>
      <c r="C486" s="742"/>
      <c r="D486" s="742"/>
      <c r="E486" s="742"/>
      <c r="F486" s="742"/>
      <c r="G486" s="742"/>
      <c r="H486" s="742"/>
    </row>
    <row r="487" spans="2:8" ht="15.75" customHeight="1">
      <c r="B487" s="741"/>
      <c r="C487" s="742"/>
      <c r="D487" s="742"/>
      <c r="E487" s="742"/>
      <c r="F487" s="742"/>
      <c r="G487" s="742"/>
      <c r="H487" s="742"/>
    </row>
    <row r="488" spans="2:8" ht="15.75" customHeight="1">
      <c r="B488" s="741"/>
      <c r="C488" s="742"/>
      <c r="D488" s="742"/>
      <c r="E488" s="742"/>
      <c r="F488" s="742"/>
      <c r="G488" s="742"/>
      <c r="H488" s="742"/>
    </row>
    <row r="489" spans="2:8" ht="15.75" customHeight="1">
      <c r="B489" s="741"/>
      <c r="C489" s="742"/>
      <c r="D489" s="742"/>
      <c r="E489" s="742"/>
      <c r="F489" s="742"/>
      <c r="G489" s="742"/>
      <c r="H489" s="742"/>
    </row>
    <row r="490" spans="2:8" ht="15.75" customHeight="1">
      <c r="B490" s="741"/>
      <c r="C490" s="742"/>
      <c r="D490" s="742"/>
      <c r="E490" s="742"/>
      <c r="F490" s="742"/>
      <c r="G490" s="742"/>
      <c r="H490" s="742"/>
    </row>
    <row r="491" spans="2:8" ht="15.75" customHeight="1">
      <c r="B491" s="741"/>
      <c r="C491" s="742"/>
      <c r="D491" s="742"/>
      <c r="E491" s="742"/>
      <c r="F491" s="742"/>
      <c r="G491" s="742"/>
      <c r="H491" s="742"/>
    </row>
    <row r="492" spans="2:8" ht="15.75" customHeight="1">
      <c r="B492" s="741"/>
      <c r="C492" s="742"/>
      <c r="D492" s="742"/>
      <c r="E492" s="742"/>
      <c r="F492" s="742"/>
      <c r="G492" s="742"/>
      <c r="H492" s="742"/>
    </row>
    <row r="493" spans="2:8" ht="15.75" customHeight="1">
      <c r="B493" s="741"/>
      <c r="C493" s="742"/>
      <c r="D493" s="742"/>
      <c r="E493" s="742"/>
      <c r="F493" s="742"/>
      <c r="G493" s="742"/>
      <c r="H493" s="742"/>
    </row>
    <row r="494" spans="2:8" ht="15.75" customHeight="1">
      <c r="B494" s="741"/>
      <c r="C494" s="742"/>
      <c r="D494" s="742"/>
      <c r="E494" s="742"/>
      <c r="F494" s="742"/>
      <c r="G494" s="742"/>
      <c r="H494" s="742"/>
    </row>
    <row r="495" spans="2:8" ht="15.75" customHeight="1">
      <c r="B495" s="741"/>
      <c r="C495" s="742"/>
      <c r="D495" s="742"/>
      <c r="E495" s="742"/>
      <c r="F495" s="742"/>
      <c r="G495" s="742"/>
      <c r="H495" s="742"/>
    </row>
    <row r="496" spans="2:8" ht="15.75" customHeight="1">
      <c r="B496" s="741"/>
      <c r="C496" s="742"/>
      <c r="D496" s="742"/>
      <c r="E496" s="742"/>
      <c r="F496" s="742"/>
      <c r="G496" s="742"/>
      <c r="H496" s="742"/>
    </row>
    <row r="497" spans="2:8" ht="15.75" customHeight="1">
      <c r="B497" s="741"/>
      <c r="C497" s="742"/>
      <c r="D497" s="742"/>
      <c r="E497" s="742"/>
      <c r="F497" s="742"/>
      <c r="G497" s="742"/>
      <c r="H497" s="742"/>
    </row>
    <row r="498" spans="2:8" ht="15.75" customHeight="1">
      <c r="B498" s="741"/>
      <c r="C498" s="742"/>
      <c r="D498" s="742"/>
      <c r="E498" s="742"/>
      <c r="F498" s="742"/>
      <c r="G498" s="742"/>
      <c r="H498" s="742"/>
    </row>
    <row r="499" spans="2:8" ht="15.75" customHeight="1">
      <c r="B499" s="741"/>
      <c r="C499" s="742"/>
      <c r="D499" s="742"/>
      <c r="E499" s="742"/>
      <c r="F499" s="742"/>
      <c r="G499" s="742"/>
      <c r="H499" s="742"/>
    </row>
    <row r="500" spans="2:8" ht="15.75" customHeight="1">
      <c r="B500" s="741"/>
      <c r="C500" s="742"/>
      <c r="D500" s="742"/>
      <c r="E500" s="742"/>
      <c r="F500" s="742"/>
      <c r="G500" s="742"/>
      <c r="H500" s="742"/>
    </row>
    <row r="501" spans="2:8" ht="15.75" customHeight="1">
      <c r="B501" s="741"/>
      <c r="C501" s="742"/>
      <c r="D501" s="742"/>
      <c r="E501" s="742"/>
      <c r="F501" s="742"/>
      <c r="G501" s="742"/>
      <c r="H501" s="742"/>
    </row>
    <row r="502" spans="2:8" ht="15.75" customHeight="1">
      <c r="B502" s="741"/>
      <c r="C502" s="742"/>
      <c r="D502" s="742"/>
      <c r="E502" s="742"/>
      <c r="F502" s="742"/>
      <c r="G502" s="742"/>
      <c r="H502" s="742"/>
    </row>
    <row r="503" spans="2:8" ht="15.75" customHeight="1">
      <c r="B503" s="741"/>
      <c r="C503" s="742"/>
      <c r="D503" s="742"/>
      <c r="E503" s="742"/>
      <c r="F503" s="742"/>
      <c r="G503" s="742"/>
      <c r="H503" s="742"/>
    </row>
    <row r="504" spans="2:8" ht="15.75" customHeight="1">
      <c r="B504" s="741"/>
      <c r="C504" s="742"/>
      <c r="D504" s="742"/>
      <c r="E504" s="742"/>
      <c r="F504" s="742"/>
      <c r="G504" s="742"/>
      <c r="H504" s="742"/>
    </row>
    <row r="505" spans="2:8" ht="15.75" customHeight="1">
      <c r="B505" s="741"/>
      <c r="C505" s="742"/>
      <c r="D505" s="742"/>
      <c r="E505" s="742"/>
      <c r="F505" s="742"/>
      <c r="G505" s="742"/>
      <c r="H505" s="742"/>
    </row>
    <row r="506" spans="2:8" ht="15.75" customHeight="1">
      <c r="B506" s="741"/>
      <c r="C506" s="742"/>
      <c r="D506" s="742"/>
      <c r="E506" s="742"/>
      <c r="F506" s="742"/>
      <c r="G506" s="742"/>
      <c r="H506" s="742"/>
    </row>
    <row r="507" spans="2:8" ht="15.75" customHeight="1">
      <c r="B507" s="741"/>
      <c r="C507" s="742"/>
      <c r="D507" s="742"/>
      <c r="E507" s="742"/>
      <c r="F507" s="742"/>
      <c r="G507" s="742"/>
      <c r="H507" s="742"/>
    </row>
    <row r="508" spans="2:8" ht="15.75" customHeight="1">
      <c r="B508" s="741"/>
      <c r="C508" s="742"/>
      <c r="D508" s="742"/>
      <c r="E508" s="742"/>
      <c r="F508" s="742"/>
      <c r="G508" s="742"/>
      <c r="H508" s="742"/>
    </row>
    <row r="509" spans="2:8" ht="15.75" customHeight="1">
      <c r="B509" s="741"/>
      <c r="C509" s="742"/>
      <c r="D509" s="742"/>
      <c r="E509" s="742"/>
      <c r="F509" s="742"/>
      <c r="G509" s="742"/>
      <c r="H509" s="742"/>
    </row>
    <row r="510" spans="2:8" ht="15.75" customHeight="1">
      <c r="B510" s="741"/>
      <c r="C510" s="742"/>
      <c r="D510" s="742"/>
      <c r="E510" s="742"/>
      <c r="F510" s="742"/>
      <c r="G510" s="742"/>
      <c r="H510" s="742"/>
    </row>
    <row r="511" spans="2:8" ht="15.75" customHeight="1">
      <c r="B511" s="741"/>
      <c r="C511" s="742"/>
      <c r="D511" s="742"/>
      <c r="E511" s="742"/>
      <c r="F511" s="742"/>
      <c r="G511" s="742"/>
      <c r="H511" s="742"/>
    </row>
    <row r="512" spans="2:8" ht="15.75" customHeight="1">
      <c r="B512" s="741"/>
      <c r="C512" s="742"/>
      <c r="D512" s="742"/>
      <c r="E512" s="742"/>
      <c r="F512" s="742"/>
      <c r="G512" s="742"/>
      <c r="H512" s="742"/>
    </row>
    <row r="513" spans="2:8" ht="15.75" customHeight="1">
      <c r="B513" s="741"/>
      <c r="C513" s="742"/>
      <c r="D513" s="742"/>
      <c r="E513" s="742"/>
      <c r="F513" s="742"/>
      <c r="G513" s="742"/>
      <c r="H513" s="742"/>
    </row>
    <row r="514" spans="2:8" ht="15.75" customHeight="1">
      <c r="B514" s="741"/>
      <c r="C514" s="742"/>
      <c r="D514" s="742"/>
      <c r="E514" s="742"/>
      <c r="F514" s="742"/>
      <c r="G514" s="742"/>
      <c r="H514" s="742"/>
    </row>
    <row r="515" spans="2:8" ht="15.75" customHeight="1">
      <c r="B515" s="741"/>
      <c r="C515" s="742"/>
      <c r="D515" s="742"/>
      <c r="E515" s="742"/>
      <c r="F515" s="742"/>
      <c r="G515" s="742"/>
      <c r="H515" s="742"/>
    </row>
    <row r="516" spans="2:8" ht="15.75" customHeight="1">
      <c r="B516" s="741"/>
      <c r="C516" s="742"/>
      <c r="D516" s="742"/>
      <c r="E516" s="742"/>
      <c r="F516" s="742"/>
      <c r="G516" s="742"/>
      <c r="H516" s="742"/>
    </row>
    <row r="517" spans="2:8" ht="15.75" customHeight="1">
      <c r="B517" s="741"/>
      <c r="C517" s="742"/>
      <c r="D517" s="742"/>
      <c r="E517" s="742"/>
      <c r="F517" s="742"/>
      <c r="G517" s="742"/>
      <c r="H517" s="742"/>
    </row>
    <row r="518" spans="2:8" ht="15.75" customHeight="1">
      <c r="B518" s="741"/>
      <c r="C518" s="742"/>
      <c r="D518" s="742"/>
      <c r="E518" s="742"/>
      <c r="F518" s="742"/>
      <c r="G518" s="742"/>
      <c r="H518" s="742"/>
    </row>
    <row r="519" spans="2:8" ht="15.75" customHeight="1">
      <c r="B519" s="741"/>
      <c r="C519" s="742"/>
      <c r="D519" s="742"/>
      <c r="E519" s="742"/>
      <c r="F519" s="742"/>
      <c r="G519" s="742"/>
      <c r="H519" s="742"/>
    </row>
    <row r="520" spans="2:8" ht="15.75" customHeight="1">
      <c r="B520" s="741"/>
      <c r="C520" s="742"/>
      <c r="D520" s="742"/>
      <c r="E520" s="742"/>
      <c r="F520" s="742"/>
      <c r="G520" s="742"/>
      <c r="H520" s="742"/>
    </row>
    <row r="521" spans="2:8" ht="15.75" customHeight="1">
      <c r="B521" s="741"/>
      <c r="C521" s="742"/>
      <c r="D521" s="742"/>
      <c r="E521" s="742"/>
      <c r="F521" s="742"/>
      <c r="G521" s="742"/>
      <c r="H521" s="742"/>
    </row>
    <row r="522" spans="2:8" ht="15.75" customHeight="1">
      <c r="B522" s="741"/>
      <c r="C522" s="742"/>
      <c r="D522" s="742"/>
      <c r="E522" s="742"/>
      <c r="F522" s="742"/>
      <c r="G522" s="742"/>
      <c r="H522" s="742"/>
    </row>
    <row r="523" spans="2:8" ht="15.75" customHeight="1">
      <c r="B523" s="741"/>
      <c r="C523" s="742"/>
      <c r="D523" s="742"/>
      <c r="E523" s="742"/>
      <c r="F523" s="742"/>
      <c r="G523" s="742"/>
      <c r="H523" s="742"/>
    </row>
    <row r="524" spans="2:8" ht="15.75" customHeight="1">
      <c r="B524" s="741"/>
      <c r="C524" s="742"/>
      <c r="D524" s="742"/>
      <c r="E524" s="742"/>
      <c r="F524" s="742"/>
      <c r="G524" s="742"/>
      <c r="H524" s="742"/>
    </row>
    <row r="525" spans="2:8" ht="15.75" customHeight="1">
      <c r="B525" s="741"/>
      <c r="C525" s="742"/>
      <c r="D525" s="742"/>
      <c r="E525" s="742"/>
      <c r="F525" s="742"/>
      <c r="G525" s="742"/>
      <c r="H525" s="742"/>
    </row>
    <row r="526" spans="2:8" ht="15.75" customHeight="1">
      <c r="B526" s="741"/>
      <c r="C526" s="742"/>
      <c r="D526" s="742"/>
      <c r="E526" s="742"/>
      <c r="F526" s="742"/>
      <c r="G526" s="742"/>
      <c r="H526" s="742"/>
    </row>
    <row r="527" spans="2:8" ht="15.75" customHeight="1">
      <c r="B527" s="741"/>
      <c r="C527" s="742"/>
      <c r="D527" s="742"/>
      <c r="E527" s="742"/>
      <c r="F527" s="742"/>
      <c r="G527" s="742"/>
      <c r="H527" s="742"/>
    </row>
    <row r="528" spans="2:8" ht="15.75" customHeight="1">
      <c r="B528" s="741"/>
      <c r="C528" s="742"/>
      <c r="D528" s="742"/>
      <c r="E528" s="742"/>
      <c r="F528" s="742"/>
      <c r="G528" s="742"/>
      <c r="H528" s="742"/>
    </row>
    <row r="529" spans="2:8" ht="15.75" customHeight="1">
      <c r="B529" s="741"/>
      <c r="C529" s="742"/>
      <c r="D529" s="742"/>
      <c r="E529" s="742"/>
      <c r="F529" s="742"/>
      <c r="G529" s="742"/>
      <c r="H529" s="742"/>
    </row>
    <row r="530" spans="2:8" ht="15.75" customHeight="1">
      <c r="B530" s="741"/>
      <c r="C530" s="742"/>
      <c r="D530" s="742"/>
      <c r="E530" s="742"/>
      <c r="F530" s="742"/>
      <c r="G530" s="742"/>
      <c r="H530" s="742"/>
    </row>
    <row r="531" spans="2:8" ht="15.75" customHeight="1">
      <c r="B531" s="741"/>
      <c r="C531" s="742"/>
      <c r="D531" s="742"/>
      <c r="E531" s="742"/>
      <c r="F531" s="742"/>
      <c r="G531" s="742"/>
      <c r="H531" s="742"/>
    </row>
    <row r="532" spans="2:8" ht="15.75" customHeight="1">
      <c r="B532" s="741"/>
      <c r="C532" s="742"/>
      <c r="D532" s="742"/>
      <c r="E532" s="742"/>
      <c r="F532" s="742"/>
      <c r="G532" s="742"/>
      <c r="H532" s="742"/>
    </row>
    <row r="533" spans="2:8" ht="15.75" customHeight="1">
      <c r="B533" s="741"/>
      <c r="C533" s="742"/>
      <c r="D533" s="742"/>
      <c r="E533" s="742"/>
      <c r="F533" s="742"/>
      <c r="G533" s="742"/>
      <c r="H533" s="742"/>
    </row>
    <row r="534" spans="2:8" ht="15.75" customHeight="1">
      <c r="B534" s="741"/>
      <c r="C534" s="742"/>
      <c r="D534" s="742"/>
      <c r="E534" s="742"/>
      <c r="F534" s="742"/>
      <c r="G534" s="742"/>
      <c r="H534" s="742"/>
    </row>
    <row r="535" spans="2:8" ht="15.75" customHeight="1">
      <c r="B535" s="741"/>
      <c r="C535" s="742"/>
      <c r="D535" s="742"/>
      <c r="E535" s="742"/>
      <c r="F535" s="742"/>
      <c r="G535" s="742"/>
      <c r="H535" s="742"/>
    </row>
    <row r="536" spans="2:8" ht="15.75" customHeight="1">
      <c r="B536" s="741"/>
      <c r="C536" s="742"/>
      <c r="D536" s="742"/>
      <c r="E536" s="742"/>
      <c r="F536" s="742"/>
      <c r="G536" s="742"/>
      <c r="H536" s="742"/>
    </row>
    <row r="537" spans="2:8" ht="15.75" customHeight="1">
      <c r="B537" s="741"/>
      <c r="C537" s="742"/>
      <c r="D537" s="742"/>
      <c r="E537" s="742"/>
      <c r="F537" s="742"/>
      <c r="G537" s="742"/>
      <c r="H537" s="742"/>
    </row>
    <row r="538" spans="2:8" ht="15.75" customHeight="1">
      <c r="B538" s="741"/>
      <c r="C538" s="742"/>
      <c r="D538" s="742"/>
      <c r="E538" s="742"/>
      <c r="F538" s="742"/>
      <c r="G538" s="742"/>
      <c r="H538" s="742"/>
    </row>
    <row r="539" spans="2:8" ht="15.75" customHeight="1">
      <c r="B539" s="741"/>
      <c r="C539" s="742"/>
      <c r="D539" s="742"/>
      <c r="E539" s="742"/>
      <c r="F539" s="742"/>
      <c r="G539" s="742"/>
      <c r="H539" s="742"/>
    </row>
    <row r="540" spans="2:8" ht="15.75" customHeight="1">
      <c r="B540" s="741"/>
      <c r="C540" s="742"/>
      <c r="D540" s="742"/>
      <c r="E540" s="742"/>
      <c r="F540" s="742"/>
      <c r="G540" s="742"/>
      <c r="H540" s="742"/>
    </row>
    <row r="541" spans="2:8" ht="15.75" customHeight="1">
      <c r="B541" s="741"/>
      <c r="C541" s="742"/>
      <c r="D541" s="742"/>
      <c r="E541" s="742"/>
      <c r="F541" s="742"/>
      <c r="G541" s="742"/>
      <c r="H541" s="742"/>
    </row>
    <row r="542" spans="2:8" ht="15.75" customHeight="1">
      <c r="B542" s="741"/>
      <c r="C542" s="742"/>
      <c r="D542" s="742"/>
      <c r="E542" s="742"/>
      <c r="F542" s="742"/>
      <c r="G542" s="742"/>
      <c r="H542" s="742"/>
    </row>
    <row r="543" spans="2:8" ht="15.75" customHeight="1">
      <c r="B543" s="741"/>
      <c r="C543" s="742"/>
      <c r="D543" s="742"/>
      <c r="E543" s="742"/>
      <c r="F543" s="742"/>
      <c r="G543" s="742"/>
      <c r="H543" s="742"/>
    </row>
    <row r="544" spans="2:8" ht="15.75" customHeight="1">
      <c r="B544" s="741"/>
      <c r="C544" s="742"/>
      <c r="D544" s="742"/>
      <c r="E544" s="742"/>
      <c r="F544" s="742"/>
      <c r="G544" s="742"/>
      <c r="H544" s="742"/>
    </row>
    <row r="545" spans="2:8" ht="15.75" customHeight="1">
      <c r="B545" s="741"/>
      <c r="C545" s="742"/>
      <c r="D545" s="742"/>
      <c r="E545" s="742"/>
      <c r="F545" s="742"/>
      <c r="G545" s="742"/>
      <c r="H545" s="742"/>
    </row>
    <row r="546" spans="2:8" ht="15.75" customHeight="1">
      <c r="B546" s="741"/>
      <c r="C546" s="742"/>
      <c r="D546" s="742"/>
      <c r="E546" s="742"/>
      <c r="F546" s="742"/>
      <c r="G546" s="742"/>
      <c r="H546" s="742"/>
    </row>
    <row r="547" spans="2:8" ht="15.75" customHeight="1">
      <c r="B547" s="741"/>
      <c r="C547" s="742"/>
      <c r="D547" s="742"/>
      <c r="E547" s="742"/>
      <c r="F547" s="742"/>
      <c r="G547" s="742"/>
      <c r="H547" s="742"/>
    </row>
    <row r="548" spans="2:8" ht="15.75" customHeight="1">
      <c r="B548" s="741"/>
      <c r="C548" s="742"/>
      <c r="D548" s="742"/>
      <c r="E548" s="742"/>
      <c r="F548" s="742"/>
      <c r="G548" s="742"/>
      <c r="H548" s="742"/>
    </row>
    <row r="549" spans="2:8" ht="15.75" customHeight="1">
      <c r="B549" s="741"/>
      <c r="C549" s="742"/>
      <c r="D549" s="742"/>
      <c r="E549" s="742"/>
      <c r="F549" s="742"/>
      <c r="G549" s="742"/>
      <c r="H549" s="742"/>
    </row>
    <row r="550" spans="2:8" ht="15.75" customHeight="1">
      <c r="B550" s="741"/>
      <c r="C550" s="742"/>
      <c r="D550" s="742"/>
      <c r="E550" s="742"/>
      <c r="F550" s="742"/>
      <c r="G550" s="742"/>
      <c r="H550" s="742"/>
    </row>
    <row r="551" spans="2:8" ht="15.75" customHeight="1">
      <c r="B551" s="741"/>
      <c r="C551" s="742"/>
      <c r="D551" s="742"/>
      <c r="E551" s="742"/>
      <c r="F551" s="742"/>
      <c r="G551" s="742"/>
      <c r="H551" s="742"/>
    </row>
    <row r="552" spans="2:8" ht="15.75" customHeight="1">
      <c r="B552" s="741"/>
      <c r="C552" s="742"/>
      <c r="D552" s="742"/>
      <c r="E552" s="742"/>
      <c r="F552" s="742"/>
      <c r="G552" s="742"/>
      <c r="H552" s="742"/>
    </row>
    <row r="553" spans="2:8" ht="15.75" customHeight="1">
      <c r="B553" s="741"/>
      <c r="C553" s="742"/>
      <c r="D553" s="742"/>
      <c r="E553" s="742"/>
      <c r="F553" s="742"/>
      <c r="G553" s="742"/>
      <c r="H553" s="742"/>
    </row>
    <row r="554" spans="2:8" ht="15.75" customHeight="1">
      <c r="B554" s="741"/>
      <c r="C554" s="742"/>
      <c r="D554" s="742"/>
      <c r="E554" s="742"/>
      <c r="F554" s="742"/>
      <c r="G554" s="742"/>
      <c r="H554" s="742"/>
    </row>
    <row r="555" spans="2:8" ht="15.75" customHeight="1">
      <c r="B555" s="741"/>
      <c r="C555" s="742"/>
      <c r="D555" s="742"/>
      <c r="E555" s="742"/>
      <c r="F555" s="742"/>
      <c r="G555" s="742"/>
      <c r="H555" s="742"/>
    </row>
    <row r="556" spans="2:8" ht="15.75" customHeight="1">
      <c r="B556" s="741"/>
      <c r="C556" s="742"/>
      <c r="D556" s="742"/>
      <c r="E556" s="742"/>
      <c r="F556" s="742"/>
      <c r="G556" s="742"/>
      <c r="H556" s="742"/>
    </row>
    <row r="557" spans="2:8" ht="15.75" customHeight="1">
      <c r="B557" s="741"/>
      <c r="C557" s="742"/>
      <c r="D557" s="742"/>
      <c r="E557" s="742"/>
      <c r="F557" s="742"/>
      <c r="G557" s="742"/>
      <c r="H557" s="742"/>
    </row>
    <row r="558" spans="2:8" ht="15.75" customHeight="1">
      <c r="B558" s="741"/>
      <c r="C558" s="742"/>
      <c r="D558" s="742"/>
      <c r="E558" s="742"/>
      <c r="F558" s="742"/>
      <c r="G558" s="742"/>
      <c r="H558" s="742"/>
    </row>
    <row r="559" spans="2:8" ht="15.75" customHeight="1">
      <c r="B559" s="741"/>
      <c r="C559" s="742"/>
      <c r="D559" s="742"/>
      <c r="E559" s="742"/>
      <c r="F559" s="742"/>
      <c r="G559" s="742"/>
      <c r="H559" s="742"/>
    </row>
    <row r="560" spans="2:8" ht="15.75" customHeight="1">
      <c r="B560" s="741"/>
      <c r="C560" s="742"/>
      <c r="D560" s="742"/>
      <c r="E560" s="742"/>
      <c r="F560" s="742"/>
      <c r="G560" s="742"/>
      <c r="H560" s="742"/>
    </row>
    <row r="561" spans="2:8" ht="15.75" customHeight="1">
      <c r="B561" s="741"/>
      <c r="C561" s="742"/>
      <c r="D561" s="742"/>
      <c r="E561" s="742"/>
      <c r="F561" s="742"/>
      <c r="G561" s="742"/>
      <c r="H561" s="742"/>
    </row>
    <row r="562" spans="2:8" ht="15.75" customHeight="1">
      <c r="B562" s="741"/>
      <c r="C562" s="742"/>
      <c r="D562" s="742"/>
      <c r="E562" s="742"/>
      <c r="F562" s="742"/>
      <c r="G562" s="742"/>
      <c r="H562" s="742"/>
    </row>
    <row r="563" spans="2:8" ht="15.75" customHeight="1">
      <c r="B563" s="741"/>
      <c r="C563" s="742"/>
      <c r="D563" s="742"/>
      <c r="E563" s="742"/>
      <c r="F563" s="742"/>
      <c r="G563" s="742"/>
      <c r="H563" s="742"/>
    </row>
    <row r="564" spans="2:8" ht="15.75" customHeight="1">
      <c r="B564" s="741"/>
      <c r="C564" s="742"/>
      <c r="D564" s="742"/>
      <c r="E564" s="742"/>
      <c r="F564" s="742"/>
      <c r="G564" s="742"/>
      <c r="H564" s="742"/>
    </row>
    <row r="565" spans="2:8" ht="15.75" customHeight="1">
      <c r="B565" s="741"/>
      <c r="C565" s="742"/>
      <c r="D565" s="742"/>
      <c r="E565" s="742"/>
      <c r="F565" s="742"/>
      <c r="G565" s="742"/>
      <c r="H565" s="742"/>
    </row>
    <row r="566" spans="2:8" ht="15.75" customHeight="1">
      <c r="B566" s="741"/>
      <c r="C566" s="742"/>
      <c r="D566" s="742"/>
      <c r="E566" s="742"/>
      <c r="F566" s="742"/>
      <c r="G566" s="742"/>
      <c r="H566" s="742"/>
    </row>
    <row r="567" spans="2:8" ht="15.75" customHeight="1">
      <c r="B567" s="741"/>
      <c r="C567" s="742"/>
      <c r="D567" s="742"/>
      <c r="E567" s="742"/>
      <c r="F567" s="742"/>
      <c r="G567" s="742"/>
      <c r="H567" s="742"/>
    </row>
    <row r="568" spans="2:8" ht="15.75" customHeight="1">
      <c r="B568" s="741"/>
      <c r="C568" s="742"/>
      <c r="D568" s="742"/>
      <c r="E568" s="742"/>
      <c r="F568" s="742"/>
      <c r="G568" s="742"/>
      <c r="H568" s="742"/>
    </row>
    <row r="569" spans="2:8" ht="15.75" customHeight="1">
      <c r="B569" s="741"/>
      <c r="C569" s="742"/>
      <c r="D569" s="742"/>
      <c r="E569" s="742"/>
      <c r="F569" s="742"/>
      <c r="G569" s="742"/>
      <c r="H569" s="742"/>
    </row>
    <row r="570" spans="2:8" ht="15.75" customHeight="1">
      <c r="B570" s="741"/>
      <c r="C570" s="742"/>
      <c r="D570" s="742"/>
      <c r="E570" s="742"/>
      <c r="F570" s="742"/>
      <c r="G570" s="742"/>
      <c r="H570" s="742"/>
    </row>
    <row r="571" spans="2:8" ht="15.75" customHeight="1">
      <c r="B571" s="741"/>
      <c r="C571" s="742"/>
      <c r="D571" s="742"/>
      <c r="E571" s="742"/>
      <c r="F571" s="742"/>
      <c r="G571" s="742"/>
      <c r="H571" s="742"/>
    </row>
    <row r="572" spans="2:8" ht="15.75" customHeight="1">
      <c r="B572" s="741"/>
      <c r="C572" s="742"/>
      <c r="D572" s="742"/>
      <c r="E572" s="742"/>
      <c r="F572" s="742"/>
      <c r="G572" s="742"/>
      <c r="H572" s="742"/>
    </row>
    <row r="573" spans="2:8" ht="15.75" customHeight="1">
      <c r="B573" s="741"/>
      <c r="C573" s="742"/>
      <c r="D573" s="742"/>
      <c r="E573" s="742"/>
      <c r="F573" s="742"/>
      <c r="G573" s="742"/>
      <c r="H573" s="742"/>
    </row>
    <row r="574" spans="2:8" ht="15.75" customHeight="1">
      <c r="B574" s="741"/>
      <c r="C574" s="742"/>
      <c r="D574" s="742"/>
      <c r="E574" s="742"/>
      <c r="F574" s="742"/>
      <c r="G574" s="742"/>
      <c r="H574" s="742"/>
    </row>
    <row r="575" spans="2:8" ht="15.75" customHeight="1">
      <c r="B575" s="741"/>
      <c r="C575" s="742"/>
      <c r="D575" s="742"/>
      <c r="E575" s="742"/>
      <c r="F575" s="742"/>
      <c r="G575" s="742"/>
      <c r="H575" s="742"/>
    </row>
    <row r="576" spans="2:8" ht="15.75" customHeight="1">
      <c r="B576" s="741"/>
      <c r="C576" s="742"/>
      <c r="D576" s="742"/>
      <c r="E576" s="742"/>
      <c r="F576" s="742"/>
      <c r="G576" s="742"/>
      <c r="H576" s="742"/>
    </row>
    <row r="577" spans="2:8" ht="15.75" customHeight="1">
      <c r="B577" s="741"/>
      <c r="C577" s="742"/>
      <c r="D577" s="742"/>
      <c r="E577" s="742"/>
      <c r="F577" s="742"/>
      <c r="G577" s="742"/>
      <c r="H577" s="742"/>
    </row>
    <row r="578" spans="2:8" ht="15.75" customHeight="1">
      <c r="B578" s="741"/>
      <c r="C578" s="742"/>
      <c r="D578" s="742"/>
      <c r="E578" s="742"/>
      <c r="F578" s="742"/>
      <c r="G578" s="742"/>
      <c r="H578" s="742"/>
    </row>
    <row r="579" spans="2:8" ht="15.75" customHeight="1">
      <c r="B579" s="741"/>
      <c r="C579" s="742"/>
      <c r="D579" s="742"/>
      <c r="E579" s="742"/>
      <c r="F579" s="742"/>
      <c r="G579" s="742"/>
      <c r="H579" s="742"/>
    </row>
    <row r="580" spans="2:8" ht="15.75" customHeight="1">
      <c r="B580" s="741"/>
      <c r="C580" s="742"/>
      <c r="D580" s="742"/>
      <c r="E580" s="742"/>
      <c r="F580" s="742"/>
      <c r="G580" s="742"/>
      <c r="H580" s="742"/>
    </row>
    <row r="581" spans="2:8" ht="15.75" customHeight="1">
      <c r="B581" s="741"/>
      <c r="C581" s="742"/>
      <c r="D581" s="742"/>
      <c r="E581" s="742"/>
      <c r="F581" s="742"/>
      <c r="G581" s="742"/>
      <c r="H581" s="742"/>
    </row>
    <row r="582" spans="2:8" ht="15.75" customHeight="1">
      <c r="B582" s="741"/>
      <c r="C582" s="742"/>
      <c r="D582" s="742"/>
      <c r="E582" s="742"/>
      <c r="F582" s="742"/>
      <c r="G582" s="742"/>
      <c r="H582" s="742"/>
    </row>
    <row r="583" spans="2:8" ht="15.75" customHeight="1">
      <c r="B583" s="741"/>
      <c r="C583" s="742"/>
      <c r="D583" s="742"/>
      <c r="E583" s="742"/>
      <c r="F583" s="742"/>
      <c r="G583" s="742"/>
      <c r="H583" s="742"/>
    </row>
    <row r="584" spans="2:8" ht="15.75" customHeight="1">
      <c r="B584" s="741"/>
      <c r="C584" s="742"/>
      <c r="D584" s="742"/>
      <c r="E584" s="742"/>
      <c r="F584" s="742"/>
      <c r="G584" s="742"/>
      <c r="H584" s="742"/>
    </row>
    <row r="585" spans="2:8" ht="15.75" customHeight="1">
      <c r="B585" s="741"/>
      <c r="C585" s="742"/>
      <c r="D585" s="742"/>
      <c r="E585" s="742"/>
      <c r="F585" s="742"/>
      <c r="G585" s="742"/>
      <c r="H585" s="742"/>
    </row>
    <row r="586" spans="2:8" ht="15.75" customHeight="1">
      <c r="B586" s="741"/>
      <c r="C586" s="742"/>
      <c r="D586" s="742"/>
      <c r="E586" s="742"/>
      <c r="F586" s="742"/>
      <c r="G586" s="742"/>
      <c r="H586" s="742"/>
    </row>
    <row r="587" spans="2:8" ht="15.75" customHeight="1">
      <c r="B587" s="741"/>
      <c r="C587" s="742"/>
      <c r="D587" s="742"/>
      <c r="E587" s="742"/>
      <c r="F587" s="742"/>
      <c r="G587" s="742"/>
      <c r="H587" s="742"/>
    </row>
    <row r="588" spans="2:8" ht="15.75" customHeight="1">
      <c r="B588" s="741"/>
      <c r="C588" s="742"/>
      <c r="D588" s="742"/>
      <c r="E588" s="742"/>
      <c r="F588" s="742"/>
      <c r="G588" s="742"/>
      <c r="H588" s="742"/>
    </row>
    <row r="589" spans="2:8" ht="15.75" customHeight="1">
      <c r="B589" s="741"/>
      <c r="C589" s="742"/>
      <c r="D589" s="742"/>
      <c r="E589" s="742"/>
      <c r="F589" s="742"/>
      <c r="G589" s="742"/>
      <c r="H589" s="742"/>
    </row>
    <row r="590" spans="2:8" ht="15.75" customHeight="1">
      <c r="B590" s="741"/>
      <c r="C590" s="742"/>
      <c r="D590" s="742"/>
      <c r="E590" s="742"/>
      <c r="F590" s="742"/>
      <c r="G590" s="742"/>
      <c r="H590" s="742"/>
    </row>
    <row r="591" spans="2:8" ht="15.75" customHeight="1">
      <c r="B591" s="741"/>
      <c r="C591" s="742"/>
      <c r="D591" s="742"/>
      <c r="E591" s="742"/>
      <c r="F591" s="742"/>
      <c r="G591" s="742"/>
      <c r="H591" s="742"/>
    </row>
    <row r="592" spans="2:8" ht="15.75" customHeight="1">
      <c r="B592" s="741"/>
      <c r="C592" s="742"/>
      <c r="D592" s="742"/>
      <c r="E592" s="742"/>
      <c r="F592" s="742"/>
      <c r="G592" s="742"/>
      <c r="H592" s="742"/>
    </row>
    <row r="593" spans="2:8" ht="15.75" customHeight="1">
      <c r="B593" s="741"/>
      <c r="C593" s="742"/>
      <c r="D593" s="742"/>
      <c r="E593" s="742"/>
      <c r="F593" s="742"/>
      <c r="G593" s="742"/>
      <c r="H593" s="742"/>
    </row>
    <row r="594" spans="2:8" ht="15.75" customHeight="1">
      <c r="B594" s="741"/>
      <c r="C594" s="742"/>
      <c r="D594" s="742"/>
      <c r="E594" s="742"/>
      <c r="F594" s="742"/>
      <c r="G594" s="742"/>
      <c r="H594" s="742"/>
    </row>
    <row r="595" spans="2:8" ht="15.75" customHeight="1">
      <c r="B595" s="741"/>
      <c r="C595" s="742"/>
      <c r="D595" s="742"/>
      <c r="E595" s="742"/>
      <c r="F595" s="742"/>
      <c r="G595" s="742"/>
      <c r="H595" s="742"/>
    </row>
    <row r="596" spans="2:8" ht="15.75" customHeight="1">
      <c r="B596" s="741"/>
      <c r="C596" s="742"/>
      <c r="D596" s="742"/>
      <c r="E596" s="742"/>
      <c r="F596" s="742"/>
      <c r="G596" s="742"/>
      <c r="H596" s="742"/>
    </row>
    <row r="597" spans="2:8" ht="15.75" customHeight="1">
      <c r="B597" s="741"/>
      <c r="C597" s="742"/>
      <c r="D597" s="742"/>
      <c r="E597" s="742"/>
      <c r="F597" s="742"/>
      <c r="G597" s="742"/>
      <c r="H597" s="742"/>
    </row>
    <row r="598" spans="2:8" ht="15.75" customHeight="1">
      <c r="B598" s="741"/>
      <c r="C598" s="742"/>
      <c r="D598" s="742"/>
      <c r="E598" s="742"/>
      <c r="F598" s="742"/>
      <c r="G598" s="742"/>
      <c r="H598" s="742"/>
    </row>
    <row r="599" spans="2:8" ht="15.75" customHeight="1">
      <c r="B599" s="741"/>
      <c r="C599" s="742"/>
      <c r="D599" s="742"/>
      <c r="E599" s="742"/>
      <c r="F599" s="742"/>
      <c r="G599" s="742"/>
      <c r="H599" s="742"/>
    </row>
    <row r="600" spans="2:8" ht="15.75" customHeight="1">
      <c r="B600" s="741"/>
      <c r="C600" s="742"/>
      <c r="D600" s="742"/>
      <c r="E600" s="742"/>
      <c r="F600" s="742"/>
      <c r="G600" s="742"/>
      <c r="H600" s="742"/>
    </row>
    <row r="601" spans="2:8" ht="15.75" customHeight="1">
      <c r="B601" s="741"/>
      <c r="C601" s="742"/>
      <c r="D601" s="742"/>
      <c r="E601" s="742"/>
      <c r="F601" s="742"/>
      <c r="G601" s="742"/>
      <c r="H601" s="742"/>
    </row>
    <row r="602" spans="2:8" ht="15.75" customHeight="1">
      <c r="B602" s="741"/>
      <c r="C602" s="742"/>
      <c r="D602" s="742"/>
      <c r="E602" s="742"/>
      <c r="F602" s="742"/>
      <c r="G602" s="742"/>
      <c r="H602" s="742"/>
    </row>
    <row r="603" spans="2:8" ht="15.75" customHeight="1">
      <c r="B603" s="741"/>
      <c r="C603" s="742"/>
      <c r="D603" s="742"/>
      <c r="E603" s="742"/>
      <c r="F603" s="742"/>
      <c r="G603" s="742"/>
      <c r="H603" s="742"/>
    </row>
    <row r="604" spans="2:8" ht="15.75" customHeight="1">
      <c r="B604" s="741"/>
      <c r="C604" s="742"/>
      <c r="D604" s="742"/>
      <c r="E604" s="742"/>
      <c r="F604" s="742"/>
      <c r="G604" s="742"/>
      <c r="H604" s="742"/>
    </row>
    <row r="605" spans="2:8" ht="15.75" customHeight="1">
      <c r="B605" s="741"/>
      <c r="C605" s="742"/>
      <c r="D605" s="742"/>
      <c r="E605" s="742"/>
      <c r="F605" s="742"/>
      <c r="G605" s="742"/>
      <c r="H605" s="742"/>
    </row>
    <row r="606" spans="2:8" ht="15.75" customHeight="1">
      <c r="B606" s="741"/>
      <c r="C606" s="742"/>
      <c r="D606" s="742"/>
      <c r="E606" s="742"/>
      <c r="F606" s="742"/>
      <c r="G606" s="742"/>
      <c r="H606" s="742"/>
    </row>
    <row r="607" spans="2:8" ht="15.75" customHeight="1">
      <c r="B607" s="741"/>
      <c r="C607" s="742"/>
      <c r="D607" s="742"/>
      <c r="E607" s="742"/>
      <c r="F607" s="742"/>
      <c r="G607" s="742"/>
      <c r="H607" s="742"/>
    </row>
    <row r="608" spans="2:8" ht="15.75" customHeight="1">
      <c r="B608" s="741"/>
      <c r="C608" s="742"/>
      <c r="D608" s="742"/>
      <c r="E608" s="742"/>
      <c r="F608" s="742"/>
      <c r="G608" s="742"/>
      <c r="H608" s="742"/>
    </row>
    <row r="609" spans="2:8" ht="15.75" customHeight="1">
      <c r="B609" s="741"/>
      <c r="C609" s="742"/>
      <c r="D609" s="742"/>
      <c r="E609" s="742"/>
      <c r="F609" s="742"/>
      <c r="G609" s="742"/>
      <c r="H609" s="742"/>
    </row>
    <row r="610" spans="2:8" ht="15.75" customHeight="1">
      <c r="B610" s="741"/>
      <c r="C610" s="742"/>
      <c r="D610" s="742"/>
      <c r="E610" s="742"/>
      <c r="F610" s="742"/>
      <c r="G610" s="742"/>
      <c r="H610" s="742"/>
    </row>
    <row r="611" spans="2:8" ht="15.75" customHeight="1">
      <c r="B611" s="741"/>
      <c r="C611" s="742"/>
      <c r="D611" s="742"/>
      <c r="E611" s="742"/>
      <c r="F611" s="742"/>
      <c r="G611" s="742"/>
      <c r="H611" s="742"/>
    </row>
    <row r="612" spans="2:8" ht="15.75" customHeight="1">
      <c r="B612" s="741"/>
      <c r="C612" s="742"/>
      <c r="D612" s="742"/>
      <c r="E612" s="742"/>
      <c r="F612" s="742"/>
      <c r="G612" s="742"/>
      <c r="H612" s="742"/>
    </row>
    <row r="613" spans="2:8" ht="15.75" customHeight="1">
      <c r="B613" s="741"/>
      <c r="C613" s="742"/>
      <c r="D613" s="742"/>
      <c r="E613" s="742"/>
      <c r="F613" s="742"/>
      <c r="G613" s="742"/>
      <c r="H613" s="742"/>
    </row>
    <row r="614" spans="2:8" ht="15.75" customHeight="1">
      <c r="B614" s="741"/>
      <c r="C614" s="742"/>
      <c r="D614" s="742"/>
      <c r="E614" s="742"/>
      <c r="F614" s="742"/>
      <c r="G614" s="742"/>
      <c r="H614" s="742"/>
    </row>
    <row r="615" spans="2:8" ht="15.75" customHeight="1">
      <c r="B615" s="741"/>
      <c r="C615" s="742"/>
      <c r="D615" s="742"/>
      <c r="E615" s="742"/>
      <c r="F615" s="742"/>
      <c r="G615" s="742"/>
      <c r="H615" s="742"/>
    </row>
    <row r="616" spans="2:8" ht="15.75" customHeight="1">
      <c r="B616" s="741"/>
      <c r="C616" s="742"/>
      <c r="D616" s="742"/>
      <c r="E616" s="742"/>
      <c r="F616" s="742"/>
      <c r="G616" s="742"/>
      <c r="H616" s="742"/>
    </row>
    <row r="617" spans="2:8" ht="15.75" customHeight="1">
      <c r="B617" s="741"/>
      <c r="C617" s="742"/>
      <c r="D617" s="742"/>
      <c r="E617" s="742"/>
      <c r="F617" s="742"/>
      <c r="G617" s="742"/>
      <c r="H617" s="742"/>
    </row>
    <row r="618" spans="2:8" ht="15.75" customHeight="1">
      <c r="B618" s="741"/>
      <c r="C618" s="742"/>
      <c r="D618" s="742"/>
      <c r="E618" s="742"/>
      <c r="F618" s="742"/>
      <c r="G618" s="742"/>
      <c r="H618" s="742"/>
    </row>
    <row r="619" spans="2:8" ht="15.75" customHeight="1">
      <c r="B619" s="741"/>
      <c r="C619" s="742"/>
      <c r="D619" s="742"/>
      <c r="E619" s="742"/>
      <c r="F619" s="742"/>
      <c r="G619" s="742"/>
      <c r="H619" s="742"/>
    </row>
    <row r="620" spans="2:8" ht="15.75" customHeight="1">
      <c r="B620" s="741"/>
      <c r="C620" s="742"/>
      <c r="D620" s="742"/>
      <c r="E620" s="742"/>
      <c r="F620" s="742"/>
      <c r="G620" s="742"/>
      <c r="H620" s="742"/>
    </row>
    <row r="621" spans="2:8" ht="15.75" customHeight="1">
      <c r="B621" s="741"/>
      <c r="C621" s="742"/>
      <c r="D621" s="742"/>
      <c r="E621" s="742"/>
      <c r="F621" s="742"/>
      <c r="G621" s="742"/>
      <c r="H621" s="742"/>
    </row>
    <row r="622" spans="2:8" ht="15.75" customHeight="1">
      <c r="B622" s="741"/>
      <c r="C622" s="742"/>
      <c r="D622" s="742"/>
      <c r="E622" s="742"/>
      <c r="F622" s="742"/>
      <c r="G622" s="742"/>
      <c r="H622" s="742"/>
    </row>
    <row r="623" spans="2:8" ht="15.75" customHeight="1">
      <c r="B623" s="741"/>
      <c r="C623" s="742"/>
      <c r="D623" s="742"/>
      <c r="E623" s="742"/>
      <c r="F623" s="742"/>
      <c r="G623" s="742"/>
      <c r="H623" s="742"/>
    </row>
    <row r="624" spans="2:8" ht="15.75" customHeight="1">
      <c r="B624" s="741"/>
      <c r="C624" s="742"/>
      <c r="D624" s="742"/>
      <c r="E624" s="742"/>
      <c r="F624" s="742"/>
      <c r="G624" s="742"/>
      <c r="H624" s="742"/>
    </row>
    <row r="625" spans="2:8" ht="15.75" customHeight="1">
      <c r="B625" s="741"/>
      <c r="C625" s="742"/>
      <c r="D625" s="742"/>
      <c r="E625" s="742"/>
      <c r="F625" s="742"/>
      <c r="G625" s="742"/>
      <c r="H625" s="742"/>
    </row>
    <row r="626" spans="2:8" ht="15.75" customHeight="1">
      <c r="B626" s="741"/>
      <c r="C626" s="742"/>
      <c r="D626" s="742"/>
      <c r="E626" s="742"/>
      <c r="F626" s="742"/>
      <c r="G626" s="742"/>
      <c r="H626" s="742"/>
    </row>
    <row r="627" spans="2:8" ht="15.75" customHeight="1">
      <c r="B627" s="741"/>
      <c r="C627" s="742"/>
      <c r="D627" s="742"/>
      <c r="E627" s="742"/>
      <c r="F627" s="742"/>
      <c r="G627" s="742"/>
      <c r="H627" s="742"/>
    </row>
    <row r="628" spans="2:8" ht="15.75" customHeight="1">
      <c r="B628" s="741"/>
      <c r="C628" s="742"/>
      <c r="D628" s="742"/>
      <c r="E628" s="742"/>
      <c r="F628" s="742"/>
      <c r="G628" s="742"/>
      <c r="H628" s="742"/>
    </row>
    <row r="629" spans="2:8" ht="15.75" customHeight="1">
      <c r="B629" s="741"/>
      <c r="C629" s="742"/>
      <c r="D629" s="742"/>
      <c r="E629" s="742"/>
      <c r="F629" s="742"/>
      <c r="G629" s="742"/>
      <c r="H629" s="742"/>
    </row>
    <row r="630" spans="2:8" ht="15.75" customHeight="1">
      <c r="B630" s="741"/>
      <c r="C630" s="742"/>
      <c r="D630" s="742"/>
      <c r="E630" s="742"/>
      <c r="F630" s="742"/>
      <c r="G630" s="742"/>
      <c r="H630" s="742"/>
    </row>
    <row r="631" spans="2:8" ht="15.75" customHeight="1">
      <c r="B631" s="741"/>
      <c r="C631" s="742"/>
      <c r="D631" s="742"/>
      <c r="E631" s="742"/>
      <c r="F631" s="742"/>
      <c r="G631" s="742"/>
      <c r="H631" s="742"/>
    </row>
    <row r="632" spans="2:8" ht="15.75" customHeight="1">
      <c r="B632" s="741"/>
      <c r="C632" s="742"/>
      <c r="D632" s="742"/>
      <c r="E632" s="742"/>
      <c r="F632" s="742"/>
      <c r="G632" s="742"/>
      <c r="H632" s="742"/>
    </row>
    <row r="633" spans="2:8" ht="15.75" customHeight="1">
      <c r="B633" s="741"/>
      <c r="C633" s="742"/>
      <c r="D633" s="742"/>
      <c r="E633" s="742"/>
      <c r="F633" s="742"/>
      <c r="G633" s="742"/>
      <c r="H633" s="742"/>
    </row>
    <row r="634" spans="2:8" ht="15.75" customHeight="1">
      <c r="B634" s="741"/>
      <c r="C634" s="742"/>
      <c r="D634" s="742"/>
      <c r="E634" s="742"/>
      <c r="F634" s="742"/>
      <c r="G634" s="742"/>
      <c r="H634" s="742"/>
    </row>
    <row r="635" spans="2:8" ht="15.75" customHeight="1">
      <c r="B635" s="741"/>
      <c r="C635" s="742"/>
      <c r="D635" s="742"/>
      <c r="E635" s="742"/>
      <c r="F635" s="742"/>
      <c r="G635" s="742"/>
      <c r="H635" s="742"/>
    </row>
    <row r="636" spans="2:8" ht="15.75" customHeight="1">
      <c r="B636" s="741"/>
      <c r="C636" s="742"/>
      <c r="D636" s="742"/>
      <c r="E636" s="742"/>
      <c r="F636" s="742"/>
      <c r="G636" s="742"/>
      <c r="H636" s="742"/>
    </row>
    <row r="637" spans="2:8" ht="15.75" customHeight="1">
      <c r="B637" s="741"/>
      <c r="C637" s="742"/>
      <c r="D637" s="742"/>
      <c r="E637" s="742"/>
      <c r="F637" s="742"/>
      <c r="G637" s="742"/>
      <c r="H637" s="742"/>
    </row>
    <row r="638" spans="2:8" ht="15.75" customHeight="1">
      <c r="B638" s="741"/>
      <c r="C638" s="742"/>
      <c r="D638" s="742"/>
      <c r="E638" s="742"/>
      <c r="F638" s="742"/>
      <c r="G638" s="742"/>
      <c r="H638" s="742"/>
    </row>
    <row r="639" spans="2:8" ht="15.75" customHeight="1">
      <c r="B639" s="741"/>
      <c r="C639" s="742"/>
      <c r="D639" s="742"/>
      <c r="E639" s="742"/>
      <c r="F639" s="742"/>
      <c r="G639" s="742"/>
      <c r="H639" s="742"/>
    </row>
    <row r="640" spans="2:8" ht="15.75" customHeight="1">
      <c r="B640" s="741"/>
      <c r="C640" s="742"/>
      <c r="D640" s="742"/>
      <c r="E640" s="742"/>
      <c r="F640" s="742"/>
      <c r="G640" s="742"/>
      <c r="H640" s="742"/>
    </row>
    <row r="641" spans="2:8" ht="15.75" customHeight="1">
      <c r="B641" s="741"/>
      <c r="C641" s="742"/>
      <c r="D641" s="742"/>
      <c r="E641" s="742"/>
      <c r="F641" s="742"/>
      <c r="G641" s="742"/>
      <c r="H641" s="742"/>
    </row>
    <row r="642" spans="2:8" ht="15.75" customHeight="1">
      <c r="B642" s="741"/>
      <c r="C642" s="742"/>
      <c r="D642" s="742"/>
      <c r="E642" s="742"/>
      <c r="F642" s="742"/>
      <c r="G642" s="742"/>
      <c r="H642" s="742"/>
    </row>
    <row r="643" spans="2:8" ht="15.75" customHeight="1">
      <c r="B643" s="741"/>
      <c r="C643" s="742"/>
      <c r="D643" s="742"/>
      <c r="E643" s="742"/>
      <c r="F643" s="742"/>
      <c r="G643" s="742"/>
      <c r="H643" s="742"/>
    </row>
    <row r="644" spans="2:8" ht="15.75" customHeight="1">
      <c r="B644" s="741"/>
      <c r="C644" s="742"/>
      <c r="D644" s="742"/>
      <c r="E644" s="742"/>
      <c r="F644" s="742"/>
      <c r="G644" s="742"/>
      <c r="H644" s="742"/>
    </row>
    <row r="645" spans="2:8" ht="15.75" customHeight="1">
      <c r="B645" s="741"/>
      <c r="C645" s="742"/>
      <c r="D645" s="742"/>
      <c r="E645" s="742"/>
      <c r="F645" s="742"/>
      <c r="G645" s="742"/>
      <c r="H645" s="742"/>
    </row>
    <row r="646" spans="2:8" ht="15.75" customHeight="1">
      <c r="B646" s="741"/>
      <c r="C646" s="742"/>
      <c r="D646" s="742"/>
      <c r="E646" s="742"/>
      <c r="F646" s="742"/>
      <c r="G646" s="742"/>
      <c r="H646" s="742"/>
    </row>
    <row r="647" spans="2:8" ht="15.75" customHeight="1">
      <c r="B647" s="741"/>
      <c r="C647" s="742"/>
      <c r="D647" s="742"/>
      <c r="E647" s="742"/>
      <c r="F647" s="742"/>
      <c r="G647" s="742"/>
      <c r="H647" s="742"/>
    </row>
    <row r="648" spans="2:8" ht="15.75" customHeight="1">
      <c r="B648" s="741"/>
      <c r="C648" s="742"/>
      <c r="D648" s="742"/>
      <c r="E648" s="742"/>
      <c r="F648" s="742"/>
      <c r="G648" s="742"/>
      <c r="H648" s="742"/>
    </row>
    <row r="649" spans="2:8" ht="15.75" customHeight="1">
      <c r="B649" s="741"/>
      <c r="C649" s="742"/>
      <c r="D649" s="742"/>
      <c r="E649" s="742"/>
      <c r="F649" s="742"/>
      <c r="G649" s="742"/>
      <c r="H649" s="742"/>
    </row>
    <row r="650" spans="2:8" ht="15.75" customHeight="1">
      <c r="B650" s="741"/>
      <c r="C650" s="742"/>
      <c r="D650" s="742"/>
      <c r="E650" s="742"/>
      <c r="F650" s="742"/>
      <c r="G650" s="742"/>
      <c r="H650" s="742"/>
    </row>
    <row r="651" spans="2:8" ht="15.75" customHeight="1">
      <c r="B651" s="741"/>
      <c r="C651" s="742"/>
      <c r="D651" s="742"/>
      <c r="E651" s="742"/>
      <c r="F651" s="742"/>
      <c r="G651" s="742"/>
      <c r="H651" s="742"/>
    </row>
    <row r="652" spans="2:8" ht="15.75" customHeight="1">
      <c r="B652" s="741"/>
      <c r="C652" s="742"/>
      <c r="D652" s="742"/>
      <c r="E652" s="742"/>
      <c r="F652" s="742"/>
      <c r="G652" s="742"/>
      <c r="H652" s="742"/>
    </row>
    <row r="653" spans="2:8" ht="15.75" customHeight="1">
      <c r="B653" s="741"/>
      <c r="C653" s="742"/>
      <c r="D653" s="742"/>
      <c r="E653" s="742"/>
      <c r="F653" s="742"/>
      <c r="G653" s="742"/>
      <c r="H653" s="742"/>
    </row>
    <row r="654" spans="2:8" ht="15.75" customHeight="1">
      <c r="B654" s="741"/>
      <c r="C654" s="742"/>
      <c r="D654" s="742"/>
      <c r="E654" s="742"/>
      <c r="F654" s="742"/>
      <c r="G654" s="742"/>
      <c r="H654" s="742"/>
    </row>
    <row r="655" spans="2:8" ht="15.75" customHeight="1">
      <c r="B655" s="741"/>
      <c r="C655" s="742"/>
      <c r="D655" s="742"/>
      <c r="E655" s="742"/>
      <c r="F655" s="742"/>
      <c r="G655" s="742"/>
      <c r="H655" s="742"/>
    </row>
    <row r="656" spans="2:8" ht="15.75" customHeight="1">
      <c r="B656" s="741"/>
      <c r="C656" s="742"/>
      <c r="D656" s="742"/>
      <c r="E656" s="742"/>
      <c r="F656" s="742"/>
      <c r="G656" s="742"/>
      <c r="H656" s="742"/>
    </row>
    <row r="657" spans="2:8" ht="15.75" customHeight="1">
      <c r="B657" s="741"/>
      <c r="C657" s="742"/>
      <c r="D657" s="742"/>
      <c r="E657" s="742"/>
      <c r="F657" s="742"/>
      <c r="G657" s="742"/>
      <c r="H657" s="742"/>
    </row>
    <row r="658" spans="2:8" ht="15.75" customHeight="1">
      <c r="B658" s="741"/>
      <c r="C658" s="742"/>
      <c r="D658" s="742"/>
      <c r="E658" s="742"/>
      <c r="F658" s="742"/>
      <c r="G658" s="742"/>
      <c r="H658" s="742"/>
    </row>
    <row r="659" spans="2:8" ht="15.75" customHeight="1">
      <c r="B659" s="741"/>
      <c r="C659" s="742"/>
      <c r="D659" s="742"/>
      <c r="E659" s="742"/>
      <c r="F659" s="742"/>
      <c r="G659" s="742"/>
      <c r="H659" s="742"/>
    </row>
    <row r="660" spans="2:8" ht="15.75" customHeight="1">
      <c r="B660" s="741"/>
      <c r="C660" s="742"/>
      <c r="D660" s="742"/>
      <c r="E660" s="742"/>
      <c r="F660" s="742"/>
      <c r="G660" s="742"/>
      <c r="H660" s="742"/>
    </row>
    <row r="661" spans="2:8" ht="15.75" customHeight="1">
      <c r="B661" s="741"/>
      <c r="C661" s="742"/>
      <c r="D661" s="742"/>
      <c r="E661" s="742"/>
      <c r="F661" s="742"/>
      <c r="G661" s="742"/>
      <c r="H661" s="742"/>
    </row>
    <row r="662" spans="2:8" ht="15.75" customHeight="1">
      <c r="B662" s="741"/>
      <c r="C662" s="742"/>
      <c r="D662" s="742"/>
      <c r="E662" s="742"/>
      <c r="F662" s="742"/>
      <c r="G662" s="742"/>
      <c r="H662" s="742"/>
    </row>
    <row r="663" spans="2:8" ht="15.75" customHeight="1">
      <c r="B663" s="741"/>
      <c r="C663" s="742"/>
      <c r="D663" s="742"/>
      <c r="E663" s="742"/>
      <c r="F663" s="742"/>
      <c r="G663" s="742"/>
      <c r="H663" s="742"/>
    </row>
    <row r="664" spans="2:8" ht="15.75" customHeight="1">
      <c r="B664" s="741"/>
      <c r="C664" s="742"/>
      <c r="D664" s="742"/>
      <c r="E664" s="742"/>
      <c r="F664" s="742"/>
      <c r="G664" s="742"/>
      <c r="H664" s="742"/>
    </row>
    <row r="665" spans="2:8" ht="15.75" customHeight="1">
      <c r="B665" s="741"/>
      <c r="C665" s="742"/>
      <c r="D665" s="742"/>
      <c r="E665" s="742"/>
      <c r="F665" s="742"/>
      <c r="G665" s="742"/>
      <c r="H665" s="742"/>
    </row>
    <row r="666" spans="2:8" ht="15.75" customHeight="1">
      <c r="B666" s="741"/>
      <c r="C666" s="742"/>
      <c r="D666" s="742"/>
      <c r="E666" s="742"/>
      <c r="F666" s="742"/>
      <c r="G666" s="742"/>
      <c r="H666" s="742"/>
    </row>
    <row r="667" spans="2:8" ht="15.75" customHeight="1">
      <c r="B667" s="741"/>
      <c r="C667" s="742"/>
      <c r="D667" s="742"/>
      <c r="E667" s="742"/>
      <c r="F667" s="742"/>
      <c r="G667" s="742"/>
      <c r="H667" s="742"/>
    </row>
    <row r="668" spans="2:8" ht="15.75" customHeight="1">
      <c r="B668" s="741"/>
      <c r="C668" s="742"/>
      <c r="D668" s="742"/>
      <c r="E668" s="742"/>
      <c r="F668" s="742"/>
      <c r="G668" s="742"/>
      <c r="H668" s="742"/>
    </row>
    <row r="669" spans="2:8" ht="15.75" customHeight="1">
      <c r="B669" s="741"/>
      <c r="C669" s="742"/>
      <c r="D669" s="742"/>
      <c r="E669" s="742"/>
      <c r="F669" s="742"/>
      <c r="G669" s="742"/>
      <c r="H669" s="742"/>
    </row>
    <row r="670" spans="2:8" ht="15.75" customHeight="1">
      <c r="B670" s="741"/>
      <c r="C670" s="742"/>
      <c r="D670" s="742"/>
      <c r="E670" s="742"/>
      <c r="F670" s="742"/>
      <c r="G670" s="742"/>
      <c r="H670" s="742"/>
    </row>
    <row r="671" spans="2:8" ht="15.75" customHeight="1">
      <c r="B671" s="741"/>
      <c r="C671" s="742"/>
      <c r="D671" s="742"/>
      <c r="E671" s="742"/>
      <c r="F671" s="742"/>
      <c r="G671" s="742"/>
      <c r="H671" s="742"/>
    </row>
    <row r="672" spans="2:8" ht="15.75" customHeight="1">
      <c r="B672" s="741"/>
      <c r="C672" s="742"/>
      <c r="D672" s="742"/>
      <c r="E672" s="742"/>
      <c r="F672" s="742"/>
      <c r="G672" s="742"/>
      <c r="H672" s="742"/>
    </row>
    <row r="673" spans="2:8" ht="15.75" customHeight="1">
      <c r="B673" s="741"/>
      <c r="C673" s="742"/>
      <c r="D673" s="742"/>
      <c r="E673" s="742"/>
      <c r="F673" s="742"/>
      <c r="G673" s="742"/>
      <c r="H673" s="742"/>
    </row>
    <row r="674" spans="2:8" ht="15.75" customHeight="1">
      <c r="B674" s="741"/>
      <c r="C674" s="742"/>
      <c r="D674" s="742"/>
      <c r="E674" s="742"/>
      <c r="F674" s="742"/>
      <c r="G674" s="742"/>
      <c r="H674" s="742"/>
    </row>
    <row r="675" spans="2:8" ht="15.75" customHeight="1">
      <c r="B675" s="741"/>
      <c r="C675" s="742"/>
      <c r="D675" s="742"/>
      <c r="E675" s="742"/>
      <c r="F675" s="742"/>
      <c r="G675" s="742"/>
      <c r="H675" s="742"/>
    </row>
    <row r="676" spans="2:8" ht="15.75" customHeight="1">
      <c r="B676" s="741"/>
      <c r="C676" s="742"/>
      <c r="D676" s="742"/>
      <c r="E676" s="742"/>
      <c r="F676" s="742"/>
      <c r="G676" s="742"/>
      <c r="H676" s="742"/>
    </row>
    <row r="677" spans="2:8" ht="15.75" customHeight="1">
      <c r="B677" s="741"/>
      <c r="C677" s="742"/>
      <c r="D677" s="742"/>
      <c r="E677" s="742"/>
      <c r="F677" s="742"/>
      <c r="G677" s="742"/>
      <c r="H677" s="742"/>
    </row>
    <row r="678" spans="2:8" ht="15.75" customHeight="1">
      <c r="B678" s="741"/>
      <c r="C678" s="742"/>
      <c r="D678" s="742"/>
      <c r="E678" s="742"/>
      <c r="F678" s="742"/>
      <c r="G678" s="742"/>
      <c r="H678" s="742"/>
    </row>
    <row r="679" spans="2:8" ht="15.75" customHeight="1">
      <c r="B679" s="741"/>
      <c r="C679" s="742"/>
      <c r="D679" s="742"/>
      <c r="E679" s="742"/>
      <c r="F679" s="742"/>
      <c r="G679" s="742"/>
      <c r="H679" s="742"/>
    </row>
    <row r="680" spans="2:8" ht="15.75" customHeight="1">
      <c r="B680" s="741"/>
      <c r="C680" s="742"/>
      <c r="D680" s="742"/>
      <c r="E680" s="742"/>
      <c r="F680" s="742"/>
      <c r="G680" s="742"/>
      <c r="H680" s="742"/>
    </row>
    <row r="681" spans="2:8" ht="15.75" customHeight="1">
      <c r="B681" s="741"/>
      <c r="C681" s="742"/>
      <c r="D681" s="742"/>
      <c r="E681" s="742"/>
      <c r="F681" s="742"/>
      <c r="G681" s="742"/>
      <c r="H681" s="742"/>
    </row>
    <row r="682" spans="2:8" ht="15.75" customHeight="1">
      <c r="B682" s="741"/>
      <c r="C682" s="742"/>
      <c r="D682" s="742"/>
      <c r="E682" s="742"/>
      <c r="F682" s="742"/>
      <c r="G682" s="742"/>
      <c r="H682" s="742"/>
    </row>
    <row r="683" spans="2:8" ht="15.75" customHeight="1">
      <c r="B683" s="741"/>
      <c r="C683" s="742"/>
      <c r="D683" s="742"/>
      <c r="E683" s="742"/>
      <c r="F683" s="742"/>
      <c r="G683" s="742"/>
      <c r="H683" s="742"/>
    </row>
    <row r="684" spans="2:8" ht="15.75" customHeight="1">
      <c r="B684" s="741"/>
      <c r="C684" s="742"/>
      <c r="D684" s="742"/>
      <c r="E684" s="742"/>
      <c r="F684" s="742"/>
      <c r="G684" s="742"/>
      <c r="H684" s="742"/>
    </row>
    <row r="685" spans="2:8" ht="15.75" customHeight="1">
      <c r="B685" s="741"/>
      <c r="C685" s="742"/>
      <c r="D685" s="742"/>
      <c r="E685" s="742"/>
      <c r="F685" s="742"/>
      <c r="G685" s="742"/>
      <c r="H685" s="742"/>
    </row>
    <row r="686" spans="2:8" ht="15.75" customHeight="1">
      <c r="B686" s="741"/>
      <c r="C686" s="742"/>
      <c r="D686" s="742"/>
      <c r="E686" s="742"/>
      <c r="F686" s="742"/>
      <c r="G686" s="742"/>
      <c r="H686" s="742"/>
    </row>
    <row r="687" spans="2:8" ht="15.75" customHeight="1">
      <c r="B687" s="741"/>
      <c r="C687" s="742"/>
      <c r="D687" s="742"/>
      <c r="E687" s="742"/>
      <c r="F687" s="742"/>
      <c r="G687" s="742"/>
      <c r="H687" s="742"/>
    </row>
    <row r="688" spans="2:8" ht="15.75" customHeight="1">
      <c r="B688" s="741"/>
      <c r="C688" s="742"/>
      <c r="D688" s="742"/>
      <c r="E688" s="742"/>
      <c r="F688" s="742"/>
      <c r="G688" s="742"/>
      <c r="H688" s="742"/>
    </row>
    <row r="689" spans="2:8" ht="15.75" customHeight="1">
      <c r="B689" s="741"/>
      <c r="C689" s="742"/>
      <c r="D689" s="742"/>
      <c r="E689" s="742"/>
      <c r="F689" s="742"/>
      <c r="G689" s="742"/>
      <c r="H689" s="742"/>
    </row>
    <row r="690" spans="2:8" ht="15.75" customHeight="1">
      <c r="B690" s="741"/>
      <c r="C690" s="742"/>
      <c r="D690" s="742"/>
      <c r="E690" s="742"/>
      <c r="F690" s="742"/>
      <c r="G690" s="742"/>
      <c r="H690" s="742"/>
    </row>
    <row r="691" spans="2:8" ht="15.75" customHeight="1">
      <c r="B691" s="741"/>
      <c r="C691" s="742"/>
      <c r="D691" s="742"/>
      <c r="E691" s="742"/>
      <c r="F691" s="742"/>
      <c r="G691" s="742"/>
      <c r="H691" s="742"/>
    </row>
    <row r="692" spans="2:8" ht="15.75" customHeight="1">
      <c r="B692" s="741"/>
      <c r="C692" s="742"/>
      <c r="D692" s="742"/>
      <c r="E692" s="742"/>
      <c r="F692" s="742"/>
      <c r="G692" s="742"/>
      <c r="H692" s="742"/>
    </row>
    <row r="693" spans="2:8" ht="15.75" customHeight="1">
      <c r="B693" s="741"/>
      <c r="C693" s="742"/>
      <c r="D693" s="742"/>
      <c r="E693" s="742"/>
      <c r="F693" s="742"/>
      <c r="G693" s="742"/>
      <c r="H693" s="742"/>
    </row>
    <row r="694" spans="2:8" ht="15.75" customHeight="1">
      <c r="B694" s="741"/>
      <c r="C694" s="742"/>
      <c r="D694" s="742"/>
      <c r="E694" s="742"/>
      <c r="F694" s="742"/>
      <c r="G694" s="742"/>
      <c r="H694" s="742"/>
    </row>
    <row r="695" spans="2:8" ht="15.75" customHeight="1">
      <c r="B695" s="741"/>
      <c r="C695" s="742"/>
      <c r="D695" s="742"/>
      <c r="E695" s="742"/>
      <c r="F695" s="742"/>
      <c r="G695" s="742"/>
      <c r="H695" s="742"/>
    </row>
    <row r="696" spans="2:8" ht="15.75" customHeight="1">
      <c r="B696" s="741"/>
      <c r="C696" s="742"/>
      <c r="D696" s="742"/>
      <c r="E696" s="742"/>
      <c r="F696" s="742"/>
      <c r="G696" s="742"/>
      <c r="H696" s="742"/>
    </row>
    <row r="697" spans="2:8" ht="15.75" customHeight="1">
      <c r="B697" s="741"/>
      <c r="C697" s="742"/>
      <c r="D697" s="742"/>
      <c r="E697" s="742"/>
      <c r="F697" s="742"/>
      <c r="G697" s="742"/>
      <c r="H697" s="742"/>
    </row>
    <row r="698" spans="2:8" ht="15.75" customHeight="1">
      <c r="B698" s="741"/>
      <c r="C698" s="742"/>
      <c r="D698" s="742"/>
      <c r="E698" s="742"/>
      <c r="F698" s="742"/>
      <c r="G698" s="742"/>
      <c r="H698" s="742"/>
    </row>
    <row r="699" spans="2:8" ht="15.75" customHeight="1">
      <c r="B699" s="741"/>
      <c r="C699" s="742"/>
      <c r="D699" s="742"/>
      <c r="E699" s="742"/>
      <c r="F699" s="742"/>
      <c r="G699" s="742"/>
      <c r="H699" s="742"/>
    </row>
    <row r="700" spans="2:8" ht="15.75" customHeight="1">
      <c r="B700" s="741"/>
      <c r="C700" s="742"/>
      <c r="D700" s="742"/>
      <c r="E700" s="742"/>
      <c r="F700" s="742"/>
      <c r="G700" s="742"/>
      <c r="H700" s="742"/>
    </row>
    <row r="701" spans="2:8" ht="15.75" customHeight="1">
      <c r="B701" s="741"/>
      <c r="C701" s="742"/>
      <c r="D701" s="742"/>
      <c r="E701" s="742"/>
      <c r="F701" s="742"/>
      <c r="G701" s="742"/>
      <c r="H701" s="742"/>
    </row>
    <row r="702" spans="2:8" ht="15.75" customHeight="1">
      <c r="B702" s="741"/>
      <c r="C702" s="742"/>
      <c r="D702" s="742"/>
      <c r="E702" s="742"/>
      <c r="F702" s="742"/>
      <c r="G702" s="742"/>
      <c r="H702" s="742"/>
    </row>
    <row r="703" spans="2:8" ht="15.75" customHeight="1">
      <c r="B703" s="741"/>
      <c r="C703" s="742"/>
      <c r="D703" s="742"/>
      <c r="E703" s="742"/>
      <c r="F703" s="742"/>
      <c r="G703" s="742"/>
      <c r="H703" s="742"/>
    </row>
    <row r="704" spans="2:8" ht="15.75" customHeight="1">
      <c r="B704" s="741"/>
      <c r="C704" s="742"/>
      <c r="D704" s="742"/>
      <c r="E704" s="742"/>
      <c r="F704" s="742"/>
      <c r="G704" s="742"/>
      <c r="H704" s="742"/>
    </row>
    <row r="705" spans="2:8" ht="15.75" customHeight="1">
      <c r="B705" s="741"/>
      <c r="C705" s="742"/>
      <c r="D705" s="742"/>
      <c r="E705" s="742"/>
      <c r="F705" s="742"/>
      <c r="G705" s="742"/>
      <c r="H705" s="742"/>
    </row>
    <row r="706" spans="2:8" ht="15.75" customHeight="1">
      <c r="B706" s="741"/>
      <c r="C706" s="742"/>
      <c r="D706" s="742"/>
      <c r="E706" s="742"/>
      <c r="F706" s="742"/>
      <c r="G706" s="742"/>
      <c r="H706" s="742"/>
    </row>
    <row r="707" spans="2:8" ht="15.75" customHeight="1">
      <c r="B707" s="741"/>
      <c r="C707" s="742"/>
      <c r="D707" s="742"/>
      <c r="E707" s="742"/>
      <c r="F707" s="742"/>
      <c r="G707" s="742"/>
      <c r="H707" s="742"/>
    </row>
    <row r="708" spans="2:8" ht="15.75" customHeight="1">
      <c r="B708" s="741"/>
      <c r="C708" s="742"/>
      <c r="D708" s="742"/>
      <c r="E708" s="742"/>
      <c r="F708" s="742"/>
      <c r="G708" s="742"/>
      <c r="H708" s="742"/>
    </row>
    <row r="709" spans="2:8" ht="15.75" customHeight="1">
      <c r="B709" s="741"/>
      <c r="C709" s="742"/>
      <c r="D709" s="742"/>
      <c r="E709" s="742"/>
      <c r="F709" s="742"/>
      <c r="G709" s="742"/>
      <c r="H709" s="742"/>
    </row>
    <row r="710" spans="2:8" ht="15.75" customHeight="1">
      <c r="B710" s="741"/>
      <c r="C710" s="742"/>
      <c r="D710" s="742"/>
      <c r="E710" s="742"/>
      <c r="F710" s="742"/>
      <c r="G710" s="742"/>
      <c r="H710" s="742"/>
    </row>
    <row r="711" spans="2:8" ht="15.75" customHeight="1">
      <c r="B711" s="741"/>
      <c r="C711" s="742"/>
      <c r="D711" s="742"/>
      <c r="E711" s="742"/>
      <c r="F711" s="742"/>
      <c r="G711" s="742"/>
      <c r="H711" s="742"/>
    </row>
    <row r="712" spans="2:8" ht="15.75" customHeight="1">
      <c r="B712" s="741"/>
      <c r="C712" s="742"/>
      <c r="D712" s="742"/>
      <c r="E712" s="742"/>
      <c r="F712" s="742"/>
      <c r="G712" s="742"/>
      <c r="H712" s="742"/>
    </row>
    <row r="713" spans="2:8" ht="15.75" customHeight="1">
      <c r="B713" s="741"/>
      <c r="C713" s="742"/>
      <c r="D713" s="742"/>
      <c r="E713" s="742"/>
      <c r="F713" s="742"/>
      <c r="G713" s="742"/>
      <c r="H713" s="742"/>
    </row>
    <row r="714" spans="2:8" ht="15.75" customHeight="1">
      <c r="B714" s="741"/>
      <c r="C714" s="742"/>
      <c r="D714" s="742"/>
      <c r="E714" s="742"/>
      <c r="F714" s="742"/>
      <c r="G714" s="742"/>
      <c r="H714" s="742"/>
    </row>
    <row r="715" spans="2:8" ht="15.75" customHeight="1">
      <c r="B715" s="741"/>
      <c r="C715" s="742"/>
      <c r="D715" s="742"/>
      <c r="E715" s="742"/>
      <c r="F715" s="742"/>
      <c r="G715" s="742"/>
      <c r="H715" s="742"/>
    </row>
    <row r="716" spans="2:8" ht="15.75" customHeight="1">
      <c r="B716" s="741"/>
      <c r="C716" s="742"/>
      <c r="D716" s="742"/>
      <c r="E716" s="742"/>
      <c r="F716" s="742"/>
      <c r="G716" s="742"/>
      <c r="H716" s="742"/>
    </row>
    <row r="717" spans="2:8" ht="15.75" customHeight="1">
      <c r="B717" s="741"/>
      <c r="C717" s="742"/>
      <c r="D717" s="742"/>
      <c r="E717" s="742"/>
      <c r="F717" s="742"/>
      <c r="G717" s="742"/>
      <c r="H717" s="742"/>
    </row>
    <row r="718" spans="2:8" ht="15.75" customHeight="1">
      <c r="B718" s="741"/>
      <c r="C718" s="742"/>
      <c r="D718" s="742"/>
      <c r="E718" s="742"/>
      <c r="F718" s="742"/>
      <c r="G718" s="742"/>
      <c r="H718" s="742"/>
    </row>
    <row r="719" spans="2:8" ht="15.75" customHeight="1">
      <c r="B719" s="741"/>
      <c r="C719" s="742"/>
      <c r="D719" s="742"/>
      <c r="E719" s="742"/>
      <c r="F719" s="742"/>
      <c r="G719" s="742"/>
      <c r="H719" s="742"/>
    </row>
    <row r="720" spans="2:8" ht="15.75" customHeight="1">
      <c r="B720" s="741"/>
      <c r="C720" s="742"/>
      <c r="D720" s="742"/>
      <c r="E720" s="742"/>
      <c r="F720" s="742"/>
      <c r="G720" s="742"/>
      <c r="H720" s="742"/>
    </row>
    <row r="721" spans="2:8" ht="15.75" customHeight="1">
      <c r="B721" s="741"/>
      <c r="C721" s="742"/>
      <c r="D721" s="742"/>
      <c r="E721" s="742"/>
      <c r="F721" s="742"/>
      <c r="G721" s="742"/>
      <c r="H721" s="742"/>
    </row>
    <row r="722" spans="2:8" ht="15.75" customHeight="1">
      <c r="B722" s="741"/>
      <c r="C722" s="742"/>
      <c r="D722" s="742"/>
      <c r="E722" s="742"/>
      <c r="F722" s="742"/>
      <c r="G722" s="742"/>
      <c r="H722" s="742"/>
    </row>
    <row r="723" spans="2:8" ht="15.75" customHeight="1">
      <c r="B723" s="741"/>
      <c r="C723" s="742"/>
      <c r="D723" s="742"/>
      <c r="E723" s="742"/>
      <c r="F723" s="742"/>
      <c r="G723" s="742"/>
      <c r="H723" s="742"/>
    </row>
    <row r="724" spans="2:8" ht="15.75" customHeight="1">
      <c r="B724" s="741"/>
      <c r="C724" s="742"/>
      <c r="D724" s="742"/>
      <c r="E724" s="742"/>
      <c r="F724" s="742"/>
      <c r="G724" s="742"/>
      <c r="H724" s="742"/>
    </row>
    <row r="725" spans="2:8" ht="15.75" customHeight="1">
      <c r="B725" s="741"/>
      <c r="C725" s="742"/>
      <c r="D725" s="742"/>
      <c r="E725" s="742"/>
      <c r="F725" s="742"/>
      <c r="G725" s="742"/>
      <c r="H725" s="742"/>
    </row>
    <row r="726" spans="2:8" ht="15.75" customHeight="1">
      <c r="B726" s="741"/>
      <c r="C726" s="742"/>
      <c r="D726" s="742"/>
      <c r="E726" s="742"/>
      <c r="F726" s="742"/>
      <c r="G726" s="742"/>
      <c r="H726" s="742"/>
    </row>
    <row r="727" spans="2:8" ht="15.75" customHeight="1">
      <c r="B727" s="741"/>
      <c r="C727" s="742"/>
      <c r="D727" s="742"/>
      <c r="E727" s="742"/>
      <c r="F727" s="742"/>
      <c r="G727" s="742"/>
      <c r="H727" s="742"/>
    </row>
    <row r="728" spans="2:8" ht="15.75" customHeight="1">
      <c r="B728" s="741"/>
      <c r="C728" s="742"/>
      <c r="D728" s="742"/>
      <c r="E728" s="742"/>
      <c r="F728" s="742"/>
      <c r="G728" s="742"/>
      <c r="H728" s="742"/>
    </row>
    <row r="729" spans="2:8" ht="15.75" customHeight="1">
      <c r="B729" s="741"/>
      <c r="C729" s="742"/>
      <c r="D729" s="742"/>
      <c r="E729" s="742"/>
      <c r="F729" s="742"/>
      <c r="G729" s="742"/>
      <c r="H729" s="742"/>
    </row>
    <row r="730" spans="2:8" ht="15.75" customHeight="1">
      <c r="B730" s="741"/>
      <c r="C730" s="742"/>
      <c r="D730" s="742"/>
      <c r="E730" s="742"/>
      <c r="F730" s="742"/>
      <c r="G730" s="742"/>
      <c r="H730" s="742"/>
    </row>
    <row r="731" spans="2:8" ht="15.75" customHeight="1">
      <c r="B731" s="741"/>
      <c r="C731" s="742"/>
      <c r="D731" s="742"/>
      <c r="E731" s="742"/>
      <c r="F731" s="742"/>
      <c r="G731" s="742"/>
      <c r="H731" s="742"/>
    </row>
    <row r="732" spans="2:8" ht="15.75" customHeight="1">
      <c r="B732" s="741"/>
      <c r="C732" s="742"/>
      <c r="D732" s="742"/>
      <c r="E732" s="742"/>
      <c r="F732" s="742"/>
      <c r="G732" s="742"/>
      <c r="H732" s="742"/>
    </row>
    <row r="733" spans="2:8" ht="15.75" customHeight="1">
      <c r="B733" s="741"/>
      <c r="C733" s="742"/>
      <c r="D733" s="742"/>
      <c r="E733" s="742"/>
      <c r="F733" s="742"/>
      <c r="G733" s="742"/>
      <c r="H733" s="742"/>
    </row>
    <row r="734" spans="2:8" ht="15.75" customHeight="1">
      <c r="B734" s="741"/>
      <c r="C734" s="742"/>
      <c r="D734" s="742"/>
      <c r="E734" s="742"/>
      <c r="F734" s="742"/>
      <c r="G734" s="742"/>
      <c r="H734" s="742"/>
    </row>
    <row r="735" spans="2:8" ht="15.75" customHeight="1">
      <c r="B735" s="741"/>
      <c r="C735" s="742"/>
      <c r="D735" s="742"/>
      <c r="E735" s="742"/>
      <c r="F735" s="742"/>
      <c r="G735" s="742"/>
      <c r="H735" s="742"/>
    </row>
    <row r="736" spans="2:8" ht="15.75" customHeight="1">
      <c r="B736" s="741"/>
      <c r="C736" s="742"/>
      <c r="D736" s="742"/>
      <c r="E736" s="742"/>
      <c r="F736" s="742"/>
      <c r="G736" s="742"/>
      <c r="H736" s="742"/>
    </row>
    <row r="737" spans="2:8" ht="15.75" customHeight="1">
      <c r="B737" s="741"/>
      <c r="C737" s="742"/>
      <c r="D737" s="742"/>
      <c r="E737" s="742"/>
      <c r="F737" s="742"/>
      <c r="G737" s="742"/>
      <c r="H737" s="742"/>
    </row>
    <row r="738" spans="2:8" ht="15.75" customHeight="1">
      <c r="B738" s="741"/>
      <c r="C738" s="742"/>
      <c r="D738" s="742"/>
      <c r="E738" s="742"/>
      <c r="F738" s="742"/>
      <c r="G738" s="742"/>
      <c r="H738" s="742"/>
    </row>
    <row r="739" spans="2:8" ht="15.75" customHeight="1">
      <c r="B739" s="741"/>
      <c r="C739" s="742"/>
      <c r="D739" s="742"/>
      <c r="E739" s="742"/>
      <c r="F739" s="742"/>
      <c r="G739" s="742"/>
      <c r="H739" s="742"/>
    </row>
    <row r="740" spans="2:8" ht="15.75" customHeight="1">
      <c r="B740" s="741"/>
      <c r="C740" s="742"/>
      <c r="D740" s="742"/>
      <c r="E740" s="742"/>
      <c r="F740" s="742"/>
      <c r="G740" s="742"/>
      <c r="H740" s="742"/>
    </row>
    <row r="741" spans="2:8" ht="15.75" customHeight="1">
      <c r="B741" s="741"/>
      <c r="C741" s="742"/>
      <c r="D741" s="742"/>
      <c r="E741" s="742"/>
      <c r="F741" s="742"/>
      <c r="G741" s="742"/>
      <c r="H741" s="742"/>
    </row>
    <row r="742" spans="2:8" ht="15.75" customHeight="1">
      <c r="B742" s="741"/>
      <c r="C742" s="742"/>
      <c r="D742" s="742"/>
      <c r="E742" s="742"/>
      <c r="F742" s="742"/>
      <c r="G742" s="742"/>
      <c r="H742" s="742"/>
    </row>
    <row r="743" spans="2:8" ht="15.75" customHeight="1">
      <c r="B743" s="741"/>
      <c r="C743" s="742"/>
      <c r="D743" s="742"/>
      <c r="E743" s="742"/>
      <c r="F743" s="742"/>
      <c r="G743" s="742"/>
      <c r="H743" s="742"/>
    </row>
    <row r="744" spans="2:8" ht="15.75" customHeight="1">
      <c r="B744" s="741"/>
      <c r="C744" s="742"/>
      <c r="D744" s="742"/>
      <c r="E744" s="742"/>
      <c r="F744" s="742"/>
      <c r="G744" s="742"/>
      <c r="H744" s="742"/>
    </row>
    <row r="745" spans="2:8" ht="15.75" customHeight="1">
      <c r="B745" s="741"/>
      <c r="C745" s="742"/>
      <c r="D745" s="742"/>
      <c r="E745" s="742"/>
      <c r="F745" s="742"/>
      <c r="G745" s="742"/>
      <c r="H745" s="742"/>
    </row>
    <row r="746" spans="2:8" ht="15.75" customHeight="1">
      <c r="B746" s="741"/>
      <c r="C746" s="742"/>
      <c r="D746" s="742"/>
      <c r="E746" s="742"/>
      <c r="F746" s="742"/>
      <c r="G746" s="742"/>
      <c r="H746" s="742"/>
    </row>
    <row r="747" spans="2:8" ht="15.75" customHeight="1">
      <c r="B747" s="741"/>
      <c r="C747" s="742"/>
      <c r="D747" s="742"/>
      <c r="E747" s="742"/>
      <c r="F747" s="742"/>
      <c r="G747" s="742"/>
      <c r="H747" s="742"/>
    </row>
    <row r="748" spans="2:8" ht="15.75" customHeight="1">
      <c r="B748" s="741"/>
      <c r="C748" s="742"/>
      <c r="D748" s="742"/>
      <c r="E748" s="742"/>
      <c r="F748" s="742"/>
      <c r="G748" s="742"/>
      <c r="H748" s="742"/>
    </row>
    <row r="749" spans="2:8" ht="15.75" customHeight="1">
      <c r="B749" s="741"/>
      <c r="C749" s="742"/>
      <c r="D749" s="742"/>
      <c r="E749" s="742"/>
      <c r="F749" s="742"/>
      <c r="G749" s="742"/>
      <c r="H749" s="742"/>
    </row>
    <row r="750" spans="2:8" ht="15.75" customHeight="1">
      <c r="B750" s="741"/>
      <c r="C750" s="742"/>
      <c r="D750" s="742"/>
      <c r="E750" s="742"/>
      <c r="F750" s="742"/>
      <c r="G750" s="742"/>
      <c r="H750" s="742"/>
    </row>
    <row r="751" spans="2:8" ht="15.75" customHeight="1">
      <c r="B751" s="741"/>
      <c r="C751" s="742"/>
      <c r="D751" s="742"/>
      <c r="E751" s="742"/>
      <c r="F751" s="742"/>
      <c r="G751" s="742"/>
      <c r="H751" s="742"/>
    </row>
    <row r="752" spans="2:8" ht="15.75" customHeight="1">
      <c r="B752" s="741"/>
      <c r="C752" s="742"/>
      <c r="D752" s="742"/>
      <c r="E752" s="742"/>
      <c r="F752" s="742"/>
      <c r="G752" s="742"/>
      <c r="H752" s="742"/>
    </row>
    <row r="753" spans="2:8" ht="15.75" customHeight="1">
      <c r="B753" s="741"/>
      <c r="C753" s="742"/>
      <c r="D753" s="742"/>
      <c r="E753" s="742"/>
      <c r="F753" s="742"/>
      <c r="G753" s="742"/>
      <c r="H753" s="742"/>
    </row>
    <row r="754" spans="2:8" ht="15.75" customHeight="1">
      <c r="B754" s="741"/>
      <c r="C754" s="742"/>
      <c r="D754" s="742"/>
      <c r="E754" s="742"/>
      <c r="F754" s="742"/>
      <c r="G754" s="742"/>
      <c r="H754" s="742"/>
    </row>
    <row r="755" spans="2:8" ht="15.75" customHeight="1">
      <c r="B755" s="741"/>
      <c r="C755" s="742"/>
      <c r="D755" s="742"/>
      <c r="E755" s="742"/>
      <c r="F755" s="742"/>
      <c r="G755" s="742"/>
      <c r="H755" s="742"/>
    </row>
    <row r="756" spans="2:8" ht="15.75" customHeight="1">
      <c r="B756" s="741"/>
      <c r="C756" s="742"/>
      <c r="D756" s="742"/>
      <c r="E756" s="742"/>
      <c r="F756" s="742"/>
      <c r="G756" s="742"/>
      <c r="H756" s="742"/>
    </row>
    <row r="757" spans="2:8" ht="15.75" customHeight="1">
      <c r="B757" s="741"/>
      <c r="C757" s="742"/>
      <c r="D757" s="742"/>
      <c r="E757" s="742"/>
      <c r="F757" s="742"/>
      <c r="G757" s="742"/>
      <c r="H757" s="742"/>
    </row>
    <row r="758" spans="2:8" ht="15.75" customHeight="1">
      <c r="B758" s="741"/>
      <c r="C758" s="742"/>
      <c r="D758" s="742"/>
      <c r="E758" s="742"/>
      <c r="F758" s="742"/>
      <c r="G758" s="742"/>
      <c r="H758" s="742"/>
    </row>
    <row r="759" spans="2:8" ht="15.75" customHeight="1">
      <c r="B759" s="741"/>
      <c r="C759" s="742"/>
      <c r="D759" s="742"/>
      <c r="E759" s="742"/>
      <c r="F759" s="742"/>
      <c r="G759" s="742"/>
      <c r="H759" s="742"/>
    </row>
    <row r="760" spans="2:8" ht="15.75" customHeight="1">
      <c r="B760" s="741"/>
      <c r="C760" s="742"/>
      <c r="D760" s="742"/>
      <c r="E760" s="742"/>
      <c r="F760" s="742"/>
      <c r="G760" s="742"/>
      <c r="H760" s="742"/>
    </row>
    <row r="761" spans="2:8" ht="15.75" customHeight="1">
      <c r="B761" s="741"/>
      <c r="C761" s="742"/>
      <c r="D761" s="742"/>
      <c r="E761" s="742"/>
      <c r="F761" s="742"/>
      <c r="G761" s="742"/>
      <c r="H761" s="742"/>
    </row>
    <row r="762" spans="2:8" ht="15.75" customHeight="1">
      <c r="B762" s="741"/>
      <c r="C762" s="742"/>
      <c r="D762" s="742"/>
      <c r="E762" s="742"/>
      <c r="F762" s="742"/>
      <c r="G762" s="742"/>
      <c r="H762" s="742"/>
    </row>
    <row r="763" spans="2:8" ht="15.75" customHeight="1">
      <c r="B763" s="741"/>
      <c r="C763" s="742"/>
      <c r="D763" s="742"/>
      <c r="E763" s="742"/>
      <c r="F763" s="742"/>
      <c r="G763" s="742"/>
      <c r="H763" s="742"/>
    </row>
    <row r="764" spans="2:8" ht="15.75" customHeight="1">
      <c r="B764" s="741"/>
      <c r="C764" s="742"/>
      <c r="D764" s="742"/>
      <c r="E764" s="742"/>
      <c r="F764" s="742"/>
      <c r="G764" s="742"/>
      <c r="H764" s="742"/>
    </row>
    <row r="765" spans="2:8" ht="15.75" customHeight="1">
      <c r="B765" s="741"/>
      <c r="C765" s="742"/>
      <c r="D765" s="742"/>
      <c r="E765" s="742"/>
      <c r="F765" s="742"/>
      <c r="G765" s="742"/>
      <c r="H765" s="742"/>
    </row>
    <row r="766" spans="2:8" ht="15.75" customHeight="1">
      <c r="B766" s="741"/>
      <c r="C766" s="742"/>
      <c r="D766" s="742"/>
      <c r="E766" s="742"/>
      <c r="F766" s="742"/>
      <c r="G766" s="742"/>
      <c r="H766" s="742"/>
    </row>
    <row r="767" spans="2:8" ht="15.75" customHeight="1">
      <c r="B767" s="741"/>
      <c r="C767" s="742"/>
      <c r="D767" s="742"/>
      <c r="E767" s="742"/>
      <c r="F767" s="742"/>
      <c r="G767" s="742"/>
      <c r="H767" s="742"/>
    </row>
    <row r="768" spans="2:8" ht="15.75" customHeight="1">
      <c r="B768" s="741"/>
      <c r="C768" s="742"/>
      <c r="D768" s="742"/>
      <c r="E768" s="742"/>
      <c r="F768" s="742"/>
      <c r="G768" s="742"/>
      <c r="H768" s="742"/>
    </row>
    <row r="769" spans="2:8" ht="15.75" customHeight="1">
      <c r="B769" s="741"/>
      <c r="C769" s="742"/>
      <c r="D769" s="742"/>
      <c r="E769" s="742"/>
      <c r="F769" s="742"/>
      <c r="G769" s="742"/>
      <c r="H769" s="742"/>
    </row>
    <row r="770" spans="2:8" ht="15.75" customHeight="1">
      <c r="B770" s="741"/>
      <c r="C770" s="742"/>
      <c r="D770" s="742"/>
      <c r="E770" s="742"/>
      <c r="F770" s="742"/>
      <c r="G770" s="742"/>
      <c r="H770" s="742"/>
    </row>
    <row r="771" spans="2:8" ht="15.75" customHeight="1">
      <c r="B771" s="741"/>
      <c r="C771" s="742"/>
      <c r="D771" s="742"/>
      <c r="E771" s="742"/>
      <c r="F771" s="742"/>
      <c r="G771" s="742"/>
      <c r="H771" s="742"/>
    </row>
    <row r="772" spans="2:8" ht="15.75" customHeight="1">
      <c r="B772" s="741"/>
      <c r="C772" s="742"/>
      <c r="D772" s="742"/>
      <c r="E772" s="742"/>
      <c r="F772" s="742"/>
      <c r="G772" s="742"/>
      <c r="H772" s="742"/>
    </row>
    <row r="773" spans="2:8" ht="15.75" customHeight="1">
      <c r="B773" s="741"/>
      <c r="C773" s="742"/>
      <c r="D773" s="742"/>
      <c r="E773" s="742"/>
      <c r="F773" s="742"/>
      <c r="G773" s="742"/>
      <c r="H773" s="742"/>
    </row>
    <row r="774" spans="2:8" ht="15.75" customHeight="1">
      <c r="B774" s="741"/>
      <c r="C774" s="742"/>
      <c r="D774" s="742"/>
      <c r="E774" s="742"/>
      <c r="F774" s="742"/>
      <c r="G774" s="742"/>
      <c r="H774" s="742"/>
    </row>
    <row r="775" spans="2:8" ht="15.75" customHeight="1">
      <c r="B775" s="741"/>
      <c r="C775" s="742"/>
      <c r="D775" s="742"/>
      <c r="E775" s="742"/>
      <c r="F775" s="742"/>
      <c r="G775" s="742"/>
      <c r="H775" s="742"/>
    </row>
    <row r="776" spans="2:8" ht="15.75" customHeight="1">
      <c r="B776" s="741"/>
      <c r="C776" s="742"/>
      <c r="D776" s="742"/>
      <c r="E776" s="742"/>
      <c r="F776" s="742"/>
      <c r="G776" s="742"/>
      <c r="H776" s="742"/>
    </row>
    <row r="777" spans="2:8" ht="15.75" customHeight="1">
      <c r="B777" s="741"/>
      <c r="C777" s="742"/>
      <c r="D777" s="742"/>
      <c r="E777" s="742"/>
      <c r="F777" s="742"/>
      <c r="G777" s="742"/>
      <c r="H777" s="742"/>
    </row>
    <row r="778" spans="2:8" ht="15.75" customHeight="1">
      <c r="B778" s="741"/>
      <c r="C778" s="742"/>
      <c r="D778" s="742"/>
      <c r="E778" s="742"/>
      <c r="F778" s="742"/>
      <c r="G778" s="742"/>
      <c r="H778" s="742"/>
    </row>
    <row r="779" spans="2:8" ht="15.75" customHeight="1">
      <c r="B779" s="741"/>
      <c r="C779" s="742"/>
      <c r="D779" s="742"/>
      <c r="E779" s="742"/>
      <c r="F779" s="742"/>
      <c r="G779" s="742"/>
      <c r="H779" s="742"/>
    </row>
    <row r="780" spans="2:8" ht="15.75" customHeight="1">
      <c r="B780" s="741"/>
      <c r="C780" s="742"/>
      <c r="D780" s="742"/>
      <c r="E780" s="742"/>
      <c r="F780" s="742"/>
      <c r="G780" s="742"/>
      <c r="H780" s="742"/>
    </row>
    <row r="781" spans="2:8" ht="15.75" customHeight="1">
      <c r="B781" s="741"/>
      <c r="C781" s="742"/>
      <c r="D781" s="742"/>
      <c r="E781" s="742"/>
      <c r="F781" s="742"/>
      <c r="G781" s="742"/>
      <c r="H781" s="742"/>
    </row>
    <row r="782" spans="2:8" ht="15.75" customHeight="1">
      <c r="B782" s="741"/>
      <c r="C782" s="742"/>
      <c r="D782" s="742"/>
      <c r="E782" s="742"/>
      <c r="F782" s="742"/>
      <c r="G782" s="742"/>
      <c r="H782" s="742"/>
    </row>
    <row r="783" spans="2:8" ht="15.75" customHeight="1">
      <c r="B783" s="741"/>
      <c r="C783" s="742"/>
      <c r="D783" s="742"/>
      <c r="E783" s="742"/>
      <c r="F783" s="742"/>
      <c r="G783" s="742"/>
      <c r="H783" s="742"/>
    </row>
    <row r="784" spans="2:8" ht="15.75" customHeight="1">
      <c r="B784" s="741"/>
      <c r="C784" s="742"/>
      <c r="D784" s="742"/>
      <c r="E784" s="742"/>
      <c r="F784" s="742"/>
      <c r="G784" s="742"/>
      <c r="H784" s="742"/>
    </row>
    <row r="785" spans="2:8" ht="15.75" customHeight="1">
      <c r="B785" s="741"/>
      <c r="C785" s="742"/>
      <c r="D785" s="742"/>
      <c r="E785" s="742"/>
      <c r="F785" s="742"/>
      <c r="G785" s="742"/>
      <c r="H785" s="742"/>
    </row>
    <row r="786" spans="2:8" ht="15.75" customHeight="1">
      <c r="B786" s="741"/>
      <c r="C786" s="742"/>
      <c r="D786" s="742"/>
      <c r="E786" s="742"/>
      <c r="F786" s="742"/>
      <c r="G786" s="742"/>
      <c r="H786" s="742"/>
    </row>
    <row r="787" spans="2:8" ht="15.75" customHeight="1">
      <c r="B787" s="741"/>
      <c r="C787" s="742"/>
      <c r="D787" s="742"/>
      <c r="E787" s="742"/>
      <c r="F787" s="742"/>
      <c r="G787" s="742"/>
      <c r="H787" s="742"/>
    </row>
    <row r="788" spans="2:8" ht="15.75" customHeight="1">
      <c r="B788" s="741"/>
      <c r="C788" s="742"/>
      <c r="D788" s="742"/>
      <c r="E788" s="742"/>
      <c r="F788" s="742"/>
      <c r="G788" s="742"/>
      <c r="H788" s="742"/>
    </row>
    <row r="789" spans="2:8" ht="15.75" customHeight="1">
      <c r="B789" s="741"/>
      <c r="C789" s="742"/>
      <c r="D789" s="742"/>
      <c r="E789" s="742"/>
      <c r="F789" s="742"/>
      <c r="G789" s="742"/>
      <c r="H789" s="742"/>
    </row>
    <row r="790" spans="2:8" ht="15.75" customHeight="1">
      <c r="B790" s="741"/>
      <c r="C790" s="742"/>
      <c r="D790" s="742"/>
      <c r="E790" s="742"/>
      <c r="F790" s="742"/>
      <c r="G790" s="742"/>
      <c r="H790" s="742"/>
    </row>
    <row r="791" spans="2:8" ht="15.75" customHeight="1">
      <c r="B791" s="741"/>
      <c r="C791" s="742"/>
      <c r="D791" s="742"/>
      <c r="E791" s="742"/>
      <c r="F791" s="742"/>
      <c r="G791" s="742"/>
      <c r="H791" s="742"/>
    </row>
    <row r="792" spans="2:8" ht="15.75" customHeight="1">
      <c r="B792" s="741"/>
      <c r="C792" s="742"/>
      <c r="D792" s="742"/>
      <c r="E792" s="742"/>
      <c r="F792" s="742"/>
      <c r="G792" s="742"/>
      <c r="H792" s="742"/>
    </row>
    <row r="793" spans="2:8" ht="15.75" customHeight="1">
      <c r="B793" s="741"/>
      <c r="C793" s="742"/>
      <c r="D793" s="742"/>
      <c r="E793" s="742"/>
      <c r="F793" s="742"/>
      <c r="G793" s="742"/>
      <c r="H793" s="742"/>
    </row>
    <row r="794" spans="2:8" ht="15.75" customHeight="1">
      <c r="B794" s="741"/>
      <c r="C794" s="742"/>
      <c r="D794" s="742"/>
      <c r="E794" s="742"/>
      <c r="F794" s="742"/>
      <c r="G794" s="742"/>
      <c r="H794" s="742"/>
    </row>
    <row r="795" spans="2:8" ht="15.75" customHeight="1">
      <c r="B795" s="741"/>
      <c r="C795" s="742"/>
      <c r="D795" s="742"/>
      <c r="E795" s="742"/>
      <c r="F795" s="742"/>
      <c r="G795" s="742"/>
      <c r="H795" s="742"/>
    </row>
    <row r="796" spans="2:8" ht="15.75" customHeight="1">
      <c r="B796" s="741"/>
      <c r="C796" s="742"/>
      <c r="D796" s="742"/>
      <c r="E796" s="742"/>
      <c r="F796" s="742"/>
      <c r="G796" s="742"/>
      <c r="H796" s="742"/>
    </row>
    <row r="797" spans="2:8" ht="15.75" customHeight="1">
      <c r="B797" s="741"/>
      <c r="C797" s="742"/>
      <c r="D797" s="742"/>
      <c r="E797" s="742"/>
      <c r="F797" s="742"/>
      <c r="G797" s="742"/>
      <c r="H797" s="742"/>
    </row>
    <row r="798" spans="2:8" ht="15.75" customHeight="1">
      <c r="B798" s="741"/>
      <c r="C798" s="742"/>
      <c r="D798" s="742"/>
      <c r="E798" s="742"/>
      <c r="F798" s="742"/>
      <c r="G798" s="742"/>
      <c r="H798" s="742"/>
    </row>
    <row r="799" spans="2:8" ht="15.75" customHeight="1">
      <c r="B799" s="741"/>
      <c r="C799" s="742"/>
      <c r="D799" s="742"/>
      <c r="E799" s="742"/>
      <c r="F799" s="742"/>
      <c r="G799" s="742"/>
      <c r="H799" s="742"/>
    </row>
    <row r="800" spans="2:8" ht="15.75" customHeight="1">
      <c r="B800" s="741"/>
      <c r="C800" s="742"/>
      <c r="D800" s="742"/>
      <c r="E800" s="742"/>
      <c r="F800" s="742"/>
      <c r="G800" s="742"/>
      <c r="H800" s="742"/>
    </row>
    <row r="801" spans="2:8" ht="15.75" customHeight="1">
      <c r="B801" s="741"/>
      <c r="C801" s="742"/>
      <c r="D801" s="742"/>
      <c r="E801" s="742"/>
      <c r="F801" s="742"/>
      <c r="G801" s="742"/>
      <c r="H801" s="742"/>
    </row>
    <row r="802" spans="2:8" ht="15.75" customHeight="1">
      <c r="B802" s="741"/>
      <c r="C802" s="742"/>
      <c r="D802" s="742"/>
      <c r="E802" s="742"/>
      <c r="F802" s="742"/>
      <c r="G802" s="742"/>
      <c r="H802" s="742"/>
    </row>
    <row r="803" spans="2:8" ht="15.75" customHeight="1">
      <c r="B803" s="741"/>
      <c r="C803" s="742"/>
      <c r="D803" s="742"/>
      <c r="E803" s="742"/>
      <c r="F803" s="742"/>
      <c r="G803" s="742"/>
      <c r="H803" s="742"/>
    </row>
    <row r="804" spans="2:8" ht="15.75" customHeight="1">
      <c r="B804" s="741"/>
      <c r="C804" s="742"/>
      <c r="D804" s="742"/>
      <c r="E804" s="742"/>
      <c r="F804" s="742"/>
      <c r="G804" s="742"/>
      <c r="H804" s="742"/>
    </row>
    <row r="805" spans="2:8" ht="15.75" customHeight="1">
      <c r="B805" s="741"/>
      <c r="C805" s="742"/>
      <c r="D805" s="742"/>
      <c r="E805" s="742"/>
      <c r="F805" s="742"/>
      <c r="G805" s="742"/>
      <c r="H805" s="742"/>
    </row>
    <row r="806" spans="2:8" ht="15.75" customHeight="1">
      <c r="B806" s="741"/>
      <c r="C806" s="742"/>
      <c r="D806" s="742"/>
      <c r="E806" s="742"/>
      <c r="F806" s="742"/>
      <c r="G806" s="742"/>
      <c r="H806" s="742"/>
    </row>
    <row r="807" spans="2:8" ht="15.75" customHeight="1">
      <c r="B807" s="741"/>
      <c r="C807" s="742"/>
      <c r="D807" s="742"/>
      <c r="E807" s="742"/>
      <c r="F807" s="742"/>
      <c r="G807" s="742"/>
      <c r="H807" s="742"/>
    </row>
    <row r="808" spans="2:8" ht="15.75" customHeight="1">
      <c r="B808" s="741"/>
      <c r="C808" s="742"/>
      <c r="D808" s="742"/>
      <c r="E808" s="742"/>
      <c r="F808" s="742"/>
      <c r="G808" s="742"/>
      <c r="H808" s="742"/>
    </row>
    <row r="809" spans="2:8" ht="15.75" customHeight="1">
      <c r="B809" s="741"/>
      <c r="C809" s="742"/>
      <c r="D809" s="742"/>
      <c r="E809" s="742"/>
      <c r="F809" s="742"/>
      <c r="G809" s="742"/>
      <c r="H809" s="742"/>
    </row>
    <row r="810" spans="2:8" ht="15.75" customHeight="1">
      <c r="B810" s="741"/>
      <c r="C810" s="742"/>
      <c r="D810" s="742"/>
      <c r="E810" s="742"/>
      <c r="F810" s="742"/>
      <c r="G810" s="742"/>
      <c r="H810" s="742"/>
    </row>
    <row r="811" spans="2:8" ht="15.75" customHeight="1">
      <c r="B811" s="741"/>
      <c r="C811" s="742"/>
      <c r="D811" s="742"/>
      <c r="E811" s="742"/>
      <c r="F811" s="742"/>
      <c r="G811" s="742"/>
      <c r="H811" s="742"/>
    </row>
    <row r="812" spans="2:8" ht="15.75" customHeight="1">
      <c r="B812" s="741"/>
      <c r="C812" s="742"/>
      <c r="D812" s="742"/>
      <c r="E812" s="742"/>
      <c r="F812" s="742"/>
      <c r="G812" s="742"/>
      <c r="H812" s="742"/>
    </row>
    <row r="813" spans="2:8" ht="15.75" customHeight="1">
      <c r="B813" s="741"/>
      <c r="C813" s="742"/>
      <c r="D813" s="742"/>
      <c r="E813" s="742"/>
      <c r="F813" s="742"/>
      <c r="G813" s="742"/>
      <c r="H813" s="742"/>
    </row>
    <row r="814" spans="2:8" ht="15.75" customHeight="1">
      <c r="B814" s="741"/>
      <c r="C814" s="742"/>
      <c r="D814" s="742"/>
      <c r="E814" s="742"/>
      <c r="F814" s="742"/>
      <c r="G814" s="742"/>
      <c r="H814" s="742"/>
    </row>
    <row r="815" spans="2:8" ht="15.75" customHeight="1">
      <c r="B815" s="741"/>
      <c r="C815" s="742"/>
      <c r="D815" s="742"/>
      <c r="E815" s="742"/>
      <c r="F815" s="742"/>
      <c r="G815" s="742"/>
      <c r="H815" s="742"/>
    </row>
    <row r="816" spans="2:8" ht="15.75" customHeight="1">
      <c r="B816" s="741"/>
      <c r="C816" s="742"/>
      <c r="D816" s="742"/>
      <c r="E816" s="742"/>
      <c r="F816" s="742"/>
      <c r="G816" s="742"/>
      <c r="H816" s="742"/>
    </row>
    <row r="817" spans="2:8" ht="15.75" customHeight="1">
      <c r="B817" s="741"/>
      <c r="C817" s="742"/>
      <c r="D817" s="742"/>
      <c r="E817" s="742"/>
      <c r="F817" s="742"/>
      <c r="G817" s="742"/>
      <c r="H817" s="742"/>
    </row>
    <row r="818" spans="2:8" ht="15.75" customHeight="1">
      <c r="B818" s="741"/>
      <c r="C818" s="742"/>
      <c r="D818" s="742"/>
      <c r="E818" s="742"/>
      <c r="F818" s="742"/>
      <c r="G818" s="742"/>
      <c r="H818" s="742"/>
    </row>
    <row r="819" spans="2:8" ht="15.75" customHeight="1">
      <c r="B819" s="741"/>
      <c r="C819" s="742"/>
      <c r="D819" s="742"/>
      <c r="E819" s="742"/>
      <c r="F819" s="742"/>
      <c r="G819" s="742"/>
      <c r="H819" s="742"/>
    </row>
    <row r="820" spans="2:8" ht="15.75" customHeight="1">
      <c r="B820" s="741"/>
      <c r="C820" s="742"/>
      <c r="D820" s="742"/>
      <c r="E820" s="742"/>
      <c r="F820" s="742"/>
      <c r="G820" s="742"/>
      <c r="H820" s="742"/>
    </row>
    <row r="821" spans="2:8" ht="15.75" customHeight="1">
      <c r="B821" s="741"/>
      <c r="C821" s="742"/>
      <c r="D821" s="742"/>
      <c r="E821" s="742"/>
      <c r="F821" s="742"/>
      <c r="G821" s="742"/>
      <c r="H821" s="742"/>
    </row>
    <row r="822" spans="2:8" ht="15.75" customHeight="1">
      <c r="B822" s="741"/>
      <c r="C822" s="742"/>
      <c r="D822" s="742"/>
      <c r="E822" s="742"/>
      <c r="F822" s="742"/>
      <c r="G822" s="742"/>
      <c r="H822" s="742"/>
    </row>
    <row r="823" spans="2:8" ht="15.75" customHeight="1">
      <c r="B823" s="741"/>
      <c r="C823" s="742"/>
      <c r="D823" s="742"/>
      <c r="E823" s="742"/>
      <c r="F823" s="742"/>
      <c r="G823" s="742"/>
      <c r="H823" s="742"/>
    </row>
    <row r="824" spans="2:8" ht="15.75" customHeight="1">
      <c r="B824" s="741"/>
      <c r="C824" s="742"/>
      <c r="D824" s="742"/>
      <c r="E824" s="742"/>
      <c r="F824" s="742"/>
      <c r="G824" s="742"/>
      <c r="H824" s="742"/>
    </row>
    <row r="825" spans="2:8" ht="15.75" customHeight="1">
      <c r="B825" s="741"/>
      <c r="C825" s="742"/>
      <c r="D825" s="742"/>
      <c r="E825" s="742"/>
      <c r="F825" s="742"/>
      <c r="G825" s="742"/>
      <c r="H825" s="742"/>
    </row>
    <row r="826" spans="2:8" ht="15.75" customHeight="1">
      <c r="B826" s="741"/>
      <c r="C826" s="742"/>
      <c r="D826" s="742"/>
      <c r="E826" s="742"/>
      <c r="F826" s="742"/>
      <c r="G826" s="742"/>
      <c r="H826" s="742"/>
    </row>
    <row r="827" spans="2:8" ht="15.75" customHeight="1">
      <c r="B827" s="741"/>
      <c r="C827" s="742"/>
      <c r="D827" s="742"/>
      <c r="E827" s="742"/>
      <c r="F827" s="742"/>
      <c r="G827" s="742"/>
      <c r="H827" s="742"/>
    </row>
    <row r="828" spans="2:8" ht="15.75" customHeight="1">
      <c r="B828" s="741"/>
      <c r="C828" s="742"/>
      <c r="D828" s="742"/>
      <c r="E828" s="742"/>
      <c r="F828" s="742"/>
      <c r="G828" s="742"/>
      <c r="H828" s="742"/>
    </row>
    <row r="829" spans="2:8" ht="15.75" customHeight="1">
      <c r="B829" s="741"/>
      <c r="C829" s="742"/>
      <c r="D829" s="742"/>
      <c r="E829" s="742"/>
      <c r="F829" s="742"/>
      <c r="G829" s="742"/>
      <c r="H829" s="742"/>
    </row>
    <row r="830" spans="2:8" ht="15.75" customHeight="1">
      <c r="B830" s="741"/>
      <c r="C830" s="742"/>
      <c r="D830" s="742"/>
      <c r="E830" s="742"/>
      <c r="F830" s="742"/>
      <c r="G830" s="742"/>
      <c r="H830" s="742"/>
    </row>
    <row r="831" spans="2:8" ht="15.75" customHeight="1">
      <c r="B831" s="741"/>
      <c r="C831" s="742"/>
      <c r="D831" s="742"/>
      <c r="E831" s="742"/>
      <c r="F831" s="742"/>
      <c r="G831" s="742"/>
      <c r="H831" s="742"/>
    </row>
    <row r="832" spans="2:8" ht="15.75" customHeight="1">
      <c r="B832" s="741"/>
      <c r="C832" s="742"/>
      <c r="D832" s="742"/>
      <c r="E832" s="742"/>
      <c r="F832" s="742"/>
      <c r="G832" s="742"/>
      <c r="H832" s="742"/>
    </row>
    <row r="833" spans="2:8" ht="15.75" customHeight="1">
      <c r="B833" s="741"/>
      <c r="C833" s="742"/>
      <c r="D833" s="742"/>
      <c r="E833" s="742"/>
      <c r="F833" s="742"/>
      <c r="G833" s="742"/>
      <c r="H833" s="742"/>
    </row>
    <row r="834" spans="2:8" ht="15.75" customHeight="1">
      <c r="B834" s="741"/>
      <c r="C834" s="742"/>
      <c r="D834" s="742"/>
      <c r="E834" s="742"/>
      <c r="F834" s="742"/>
      <c r="G834" s="742"/>
      <c r="H834" s="742"/>
    </row>
    <row r="835" spans="2:8" ht="15.75" customHeight="1">
      <c r="B835" s="741"/>
      <c r="C835" s="742"/>
      <c r="D835" s="742"/>
      <c r="E835" s="742"/>
      <c r="F835" s="742"/>
      <c r="G835" s="742"/>
      <c r="H835" s="742"/>
    </row>
    <row r="836" spans="2:8" ht="15.75" customHeight="1">
      <c r="B836" s="741"/>
      <c r="C836" s="742"/>
      <c r="D836" s="742"/>
      <c r="E836" s="742"/>
      <c r="F836" s="742"/>
      <c r="G836" s="742"/>
      <c r="H836" s="742"/>
    </row>
    <row r="837" spans="2:8" ht="15.75" customHeight="1">
      <c r="B837" s="741"/>
      <c r="C837" s="742"/>
      <c r="D837" s="742"/>
      <c r="E837" s="742"/>
      <c r="F837" s="742"/>
      <c r="G837" s="742"/>
      <c r="H837" s="742"/>
    </row>
    <row r="838" spans="2:8" ht="15.75" customHeight="1">
      <c r="B838" s="741"/>
      <c r="C838" s="742"/>
      <c r="D838" s="742"/>
      <c r="E838" s="742"/>
      <c r="F838" s="742"/>
      <c r="G838" s="742"/>
      <c r="H838" s="742"/>
    </row>
    <row r="839" spans="2:8" ht="15.75" customHeight="1">
      <c r="B839" s="741"/>
      <c r="C839" s="742"/>
      <c r="D839" s="742"/>
      <c r="E839" s="742"/>
      <c r="F839" s="742"/>
      <c r="G839" s="742"/>
      <c r="H839" s="742"/>
    </row>
    <row r="840" spans="2:8" ht="15.75" customHeight="1">
      <c r="B840" s="741"/>
      <c r="C840" s="742"/>
      <c r="D840" s="742"/>
      <c r="E840" s="742"/>
      <c r="F840" s="742"/>
      <c r="G840" s="742"/>
      <c r="H840" s="742"/>
    </row>
    <row r="841" spans="2:8" ht="15.75" customHeight="1">
      <c r="B841" s="741"/>
      <c r="C841" s="742"/>
      <c r="D841" s="742"/>
      <c r="E841" s="742"/>
      <c r="F841" s="742"/>
      <c r="G841" s="742"/>
      <c r="H841" s="742"/>
    </row>
    <row r="842" spans="2:8" ht="15.75" customHeight="1">
      <c r="B842" s="741"/>
      <c r="C842" s="742"/>
      <c r="D842" s="742"/>
      <c r="E842" s="742"/>
      <c r="F842" s="742"/>
      <c r="G842" s="742"/>
      <c r="H842" s="742"/>
    </row>
    <row r="843" spans="2:8" ht="15.75" customHeight="1">
      <c r="B843" s="741"/>
      <c r="C843" s="742"/>
      <c r="D843" s="742"/>
      <c r="E843" s="742"/>
      <c r="F843" s="742"/>
      <c r="G843" s="742"/>
      <c r="H843" s="742"/>
    </row>
    <row r="844" spans="2:8" ht="15.75" customHeight="1">
      <c r="B844" s="741"/>
      <c r="C844" s="742"/>
      <c r="D844" s="742"/>
      <c r="E844" s="742"/>
      <c r="F844" s="742"/>
      <c r="G844" s="742"/>
      <c r="H844" s="742"/>
    </row>
    <row r="845" spans="2:8" ht="15.75" customHeight="1">
      <c r="B845" s="741"/>
      <c r="C845" s="742"/>
      <c r="D845" s="742"/>
      <c r="E845" s="742"/>
      <c r="F845" s="742"/>
      <c r="G845" s="742"/>
      <c r="H845" s="742"/>
    </row>
    <row r="846" spans="2:8" ht="15.75" customHeight="1">
      <c r="B846" s="741"/>
      <c r="C846" s="742"/>
      <c r="D846" s="742"/>
      <c r="E846" s="742"/>
      <c r="F846" s="742"/>
      <c r="G846" s="742"/>
      <c r="H846" s="742"/>
    </row>
    <row r="847" spans="2:8" ht="15.75" customHeight="1">
      <c r="B847" s="741"/>
      <c r="C847" s="742"/>
      <c r="D847" s="742"/>
      <c r="E847" s="742"/>
      <c r="F847" s="742"/>
      <c r="G847" s="742"/>
      <c r="H847" s="742"/>
    </row>
    <row r="848" spans="2:8" ht="15.75" customHeight="1">
      <c r="B848" s="741"/>
      <c r="C848" s="742"/>
      <c r="D848" s="742"/>
      <c r="E848" s="742"/>
      <c r="F848" s="742"/>
      <c r="G848" s="742"/>
      <c r="H848" s="742"/>
    </row>
    <row r="849" spans="2:8" ht="15.75" customHeight="1">
      <c r="B849" s="741"/>
      <c r="C849" s="742"/>
      <c r="D849" s="742"/>
      <c r="E849" s="742"/>
      <c r="F849" s="742"/>
      <c r="G849" s="742"/>
      <c r="H849" s="742"/>
    </row>
    <row r="850" spans="2:8" ht="15.75" customHeight="1">
      <c r="B850" s="741"/>
      <c r="C850" s="742"/>
      <c r="D850" s="742"/>
      <c r="E850" s="742"/>
      <c r="F850" s="742"/>
      <c r="G850" s="742"/>
      <c r="H850" s="742"/>
    </row>
    <row r="851" spans="2:8" ht="15.75" customHeight="1">
      <c r="B851" s="741"/>
      <c r="C851" s="742"/>
      <c r="D851" s="742"/>
      <c r="E851" s="742"/>
      <c r="F851" s="742"/>
      <c r="G851" s="742"/>
      <c r="H851" s="742"/>
    </row>
    <row r="852" spans="2:8" ht="15.75" customHeight="1">
      <c r="B852" s="741"/>
      <c r="C852" s="742"/>
      <c r="D852" s="742"/>
      <c r="E852" s="742"/>
      <c r="F852" s="742"/>
      <c r="G852" s="742"/>
      <c r="H852" s="742"/>
    </row>
    <row r="853" spans="2:8" ht="15.75" customHeight="1">
      <c r="B853" s="741"/>
      <c r="C853" s="742"/>
      <c r="D853" s="742"/>
      <c r="E853" s="742"/>
      <c r="F853" s="742"/>
      <c r="G853" s="742"/>
      <c r="H853" s="742"/>
    </row>
    <row r="854" spans="2:8" ht="15.75" customHeight="1">
      <c r="B854" s="741"/>
      <c r="C854" s="742"/>
      <c r="D854" s="742"/>
      <c r="E854" s="742"/>
      <c r="F854" s="742"/>
      <c r="G854" s="742"/>
      <c r="H854" s="742"/>
    </row>
    <row r="855" spans="2:8" ht="15.75" customHeight="1">
      <c r="B855" s="741"/>
      <c r="C855" s="742"/>
      <c r="D855" s="742"/>
      <c r="E855" s="742"/>
      <c r="F855" s="742"/>
      <c r="G855" s="742"/>
      <c r="H855" s="742"/>
    </row>
    <row r="856" spans="2:8" ht="15.75" customHeight="1">
      <c r="B856" s="741"/>
      <c r="C856" s="742"/>
      <c r="D856" s="742"/>
      <c r="E856" s="742"/>
      <c r="F856" s="742"/>
      <c r="G856" s="742"/>
      <c r="H856" s="742"/>
    </row>
    <row r="857" spans="2:8" ht="15.75" customHeight="1">
      <c r="B857" s="741"/>
      <c r="C857" s="742"/>
      <c r="D857" s="742"/>
      <c r="E857" s="742"/>
      <c r="F857" s="742"/>
      <c r="G857" s="742"/>
      <c r="H857" s="742"/>
    </row>
    <row r="858" spans="2:8" ht="15.75" customHeight="1">
      <c r="B858" s="741"/>
      <c r="C858" s="742"/>
      <c r="D858" s="742"/>
      <c r="E858" s="742"/>
      <c r="F858" s="742"/>
      <c r="G858" s="742"/>
      <c r="H858" s="742"/>
    </row>
    <row r="859" spans="2:8" ht="15.75" customHeight="1">
      <c r="B859" s="741"/>
      <c r="C859" s="742"/>
      <c r="D859" s="742"/>
      <c r="E859" s="742"/>
      <c r="F859" s="742"/>
      <c r="G859" s="742"/>
      <c r="H859" s="742"/>
    </row>
    <row r="860" spans="2:8" ht="15.75" customHeight="1">
      <c r="B860" s="741"/>
      <c r="C860" s="742"/>
      <c r="D860" s="742"/>
      <c r="E860" s="742"/>
      <c r="F860" s="742"/>
      <c r="G860" s="742"/>
      <c r="H860" s="742"/>
    </row>
    <row r="861" spans="2:8" ht="15.75" customHeight="1">
      <c r="B861" s="741"/>
      <c r="C861" s="742"/>
      <c r="D861" s="742"/>
      <c r="E861" s="742"/>
      <c r="F861" s="742"/>
      <c r="G861" s="742"/>
      <c r="H861" s="742"/>
    </row>
    <row r="862" spans="2:8" ht="15.75" customHeight="1">
      <c r="B862" s="741"/>
      <c r="C862" s="742"/>
      <c r="D862" s="742"/>
      <c r="E862" s="742"/>
      <c r="F862" s="742"/>
      <c r="G862" s="742"/>
      <c r="H862" s="742"/>
    </row>
    <row r="863" spans="2:8" ht="15.75" customHeight="1">
      <c r="B863" s="741"/>
      <c r="C863" s="742"/>
      <c r="D863" s="742"/>
      <c r="E863" s="742"/>
      <c r="F863" s="742"/>
      <c r="G863" s="742"/>
      <c r="H863" s="742"/>
    </row>
    <row r="864" spans="2:8" ht="15.75" customHeight="1">
      <c r="B864" s="741"/>
      <c r="C864" s="742"/>
      <c r="D864" s="742"/>
      <c r="E864" s="742"/>
      <c r="F864" s="742"/>
      <c r="G864" s="742"/>
      <c r="H864" s="742"/>
    </row>
    <row r="865" spans="2:8" ht="15.75" customHeight="1">
      <c r="B865" s="741"/>
      <c r="C865" s="742"/>
      <c r="D865" s="742"/>
      <c r="E865" s="742"/>
      <c r="F865" s="742"/>
      <c r="G865" s="742"/>
      <c r="H865" s="742"/>
    </row>
    <row r="866" spans="2:8" ht="15.75" customHeight="1">
      <c r="B866" s="741"/>
      <c r="C866" s="742"/>
      <c r="D866" s="742"/>
      <c r="E866" s="742"/>
      <c r="F866" s="742"/>
      <c r="G866" s="742"/>
      <c r="H866" s="742"/>
    </row>
    <row r="867" spans="2:8" ht="15.75" customHeight="1">
      <c r="B867" s="741"/>
      <c r="C867" s="742"/>
      <c r="D867" s="742"/>
      <c r="E867" s="742"/>
      <c r="F867" s="742"/>
      <c r="G867" s="742"/>
      <c r="H867" s="742"/>
    </row>
    <row r="868" spans="2:8" ht="15.75" customHeight="1">
      <c r="B868" s="741"/>
      <c r="C868" s="742"/>
      <c r="D868" s="742"/>
      <c r="E868" s="742"/>
      <c r="F868" s="742"/>
      <c r="G868" s="742"/>
      <c r="H868" s="742"/>
    </row>
    <row r="869" spans="2:8" ht="15.75" customHeight="1">
      <c r="B869" s="741"/>
      <c r="C869" s="742"/>
      <c r="D869" s="742"/>
      <c r="E869" s="742"/>
      <c r="F869" s="742"/>
      <c r="G869" s="742"/>
      <c r="H869" s="742"/>
    </row>
    <row r="870" spans="2:8" ht="15.75" customHeight="1">
      <c r="B870" s="741"/>
      <c r="C870" s="742"/>
      <c r="D870" s="742"/>
      <c r="E870" s="742"/>
      <c r="F870" s="742"/>
      <c r="G870" s="742"/>
      <c r="H870" s="742"/>
    </row>
    <row r="871" spans="2:8" ht="15.75" customHeight="1">
      <c r="B871" s="741"/>
      <c r="C871" s="742"/>
      <c r="D871" s="742"/>
      <c r="E871" s="742"/>
      <c r="F871" s="742"/>
      <c r="G871" s="742"/>
      <c r="H871" s="742"/>
    </row>
    <row r="872" spans="2:8" ht="15.75" customHeight="1">
      <c r="B872" s="741"/>
      <c r="C872" s="742"/>
      <c r="D872" s="742"/>
      <c r="E872" s="742"/>
      <c r="F872" s="742"/>
      <c r="G872" s="742"/>
      <c r="H872" s="742"/>
    </row>
    <row r="873" spans="2:8" ht="15.75" customHeight="1">
      <c r="B873" s="741"/>
      <c r="C873" s="742"/>
      <c r="D873" s="742"/>
      <c r="E873" s="742"/>
      <c r="F873" s="742"/>
      <c r="G873" s="742"/>
      <c r="H873" s="742"/>
    </row>
    <row r="874" spans="2:8" ht="15.75" customHeight="1">
      <c r="B874" s="741"/>
      <c r="C874" s="742"/>
      <c r="D874" s="742"/>
      <c r="E874" s="742"/>
      <c r="F874" s="742"/>
      <c r="G874" s="742"/>
      <c r="H874" s="742"/>
    </row>
    <row r="875" spans="2:8" ht="15.75" customHeight="1">
      <c r="B875" s="741"/>
      <c r="C875" s="742"/>
      <c r="D875" s="742"/>
      <c r="E875" s="742"/>
      <c r="F875" s="742"/>
      <c r="G875" s="742"/>
      <c r="H875" s="742"/>
    </row>
    <row r="876" spans="2:8" ht="15.75" customHeight="1">
      <c r="B876" s="741"/>
      <c r="C876" s="742"/>
      <c r="D876" s="742"/>
      <c r="E876" s="742"/>
      <c r="F876" s="742"/>
      <c r="G876" s="742"/>
      <c r="H876" s="742"/>
    </row>
    <row r="877" spans="2:8" ht="15.75" customHeight="1">
      <c r="B877" s="741"/>
      <c r="C877" s="742"/>
      <c r="D877" s="742"/>
      <c r="E877" s="742"/>
      <c r="F877" s="742"/>
      <c r="G877" s="742"/>
      <c r="H877" s="742"/>
    </row>
    <row r="878" spans="2:8" ht="15.75" customHeight="1">
      <c r="B878" s="741"/>
      <c r="C878" s="742"/>
      <c r="D878" s="742"/>
      <c r="E878" s="742"/>
      <c r="F878" s="742"/>
      <c r="G878" s="742"/>
      <c r="H878" s="742"/>
    </row>
    <row r="879" spans="2:8" ht="15.75" customHeight="1">
      <c r="B879" s="741"/>
      <c r="C879" s="742"/>
      <c r="D879" s="742"/>
      <c r="E879" s="742"/>
      <c r="F879" s="742"/>
      <c r="G879" s="742"/>
      <c r="H879" s="742"/>
    </row>
    <row r="880" spans="2:8" ht="15.75" customHeight="1">
      <c r="B880" s="741"/>
      <c r="C880" s="742"/>
      <c r="D880" s="742"/>
      <c r="E880" s="742"/>
      <c r="F880" s="742"/>
      <c r="G880" s="742"/>
      <c r="H880" s="742"/>
    </row>
    <row r="881" spans="2:8" ht="15.75" customHeight="1">
      <c r="B881" s="741"/>
      <c r="C881" s="742"/>
      <c r="D881" s="742"/>
      <c r="E881" s="742"/>
      <c r="F881" s="742"/>
      <c r="G881" s="742"/>
      <c r="H881" s="742"/>
    </row>
    <row r="882" spans="2:8" ht="15.75" customHeight="1">
      <c r="B882" s="741"/>
      <c r="C882" s="742"/>
      <c r="D882" s="742"/>
      <c r="E882" s="742"/>
      <c r="F882" s="742"/>
      <c r="G882" s="742"/>
      <c r="H882" s="742"/>
    </row>
    <row r="883" spans="2:8" ht="15.75" customHeight="1">
      <c r="B883" s="741"/>
      <c r="C883" s="742"/>
      <c r="D883" s="742"/>
      <c r="E883" s="742"/>
      <c r="F883" s="742"/>
      <c r="G883" s="742"/>
      <c r="H883" s="742"/>
    </row>
    <row r="884" spans="2:8" ht="15.75" customHeight="1">
      <c r="B884" s="741"/>
      <c r="C884" s="742"/>
      <c r="D884" s="742"/>
      <c r="E884" s="742"/>
      <c r="F884" s="742"/>
      <c r="G884" s="742"/>
      <c r="H884" s="742"/>
    </row>
    <row r="885" spans="2:8" ht="15.75" customHeight="1">
      <c r="B885" s="741"/>
      <c r="C885" s="742"/>
      <c r="D885" s="742"/>
      <c r="E885" s="742"/>
      <c r="F885" s="742"/>
      <c r="G885" s="742"/>
      <c r="H885" s="742"/>
    </row>
    <row r="886" spans="2:8" ht="15.75" customHeight="1">
      <c r="B886" s="741"/>
      <c r="C886" s="742"/>
      <c r="D886" s="742"/>
      <c r="E886" s="742"/>
      <c r="F886" s="742"/>
      <c r="G886" s="742"/>
      <c r="H886" s="742"/>
    </row>
    <row r="887" spans="2:8" ht="15.75" customHeight="1">
      <c r="B887" s="741"/>
      <c r="C887" s="742"/>
      <c r="D887" s="742"/>
      <c r="E887" s="742"/>
      <c r="F887" s="742"/>
      <c r="G887" s="742"/>
      <c r="H887" s="742"/>
    </row>
    <row r="888" spans="2:8" ht="15.75" customHeight="1">
      <c r="B888" s="741"/>
      <c r="C888" s="742"/>
      <c r="D888" s="742"/>
      <c r="E888" s="742"/>
      <c r="F888" s="742"/>
      <c r="G888" s="742"/>
      <c r="H888" s="742"/>
    </row>
    <row r="889" spans="2:8" ht="15.75" customHeight="1">
      <c r="B889" s="741"/>
      <c r="C889" s="742"/>
      <c r="D889" s="742"/>
      <c r="E889" s="742"/>
      <c r="F889" s="742"/>
      <c r="G889" s="742"/>
      <c r="H889" s="742"/>
    </row>
    <row r="890" spans="2:8" ht="15.75" customHeight="1">
      <c r="B890" s="741"/>
      <c r="C890" s="742"/>
      <c r="D890" s="742"/>
      <c r="E890" s="742"/>
      <c r="F890" s="742"/>
      <c r="G890" s="742"/>
      <c r="H890" s="742"/>
    </row>
    <row r="891" spans="2:8" ht="15.75" customHeight="1">
      <c r="B891" s="741"/>
      <c r="C891" s="742"/>
      <c r="D891" s="742"/>
      <c r="E891" s="742"/>
      <c r="F891" s="742"/>
      <c r="G891" s="742"/>
      <c r="H891" s="742"/>
    </row>
    <row r="892" spans="2:8" ht="15.75" customHeight="1">
      <c r="B892" s="741"/>
      <c r="C892" s="742"/>
      <c r="D892" s="742"/>
      <c r="E892" s="742"/>
      <c r="F892" s="742"/>
      <c r="G892" s="742"/>
      <c r="H892" s="742"/>
    </row>
    <row r="893" spans="2:8" ht="15.75" customHeight="1">
      <c r="B893" s="741"/>
      <c r="C893" s="742"/>
      <c r="D893" s="742"/>
      <c r="E893" s="742"/>
      <c r="F893" s="742"/>
      <c r="G893" s="742"/>
      <c r="H893" s="742"/>
    </row>
    <row r="894" spans="2:8" ht="15.75" customHeight="1">
      <c r="B894" s="741"/>
      <c r="C894" s="742"/>
      <c r="D894" s="742"/>
      <c r="E894" s="742"/>
      <c r="F894" s="742"/>
      <c r="G894" s="742"/>
      <c r="H894" s="742"/>
    </row>
    <row r="895" spans="2:8" ht="15.75" customHeight="1">
      <c r="B895" s="741"/>
      <c r="C895" s="742"/>
      <c r="D895" s="742"/>
      <c r="E895" s="742"/>
      <c r="F895" s="742"/>
      <c r="G895" s="742"/>
      <c r="H895" s="742"/>
    </row>
    <row r="896" spans="2:8" ht="15.75" customHeight="1">
      <c r="B896" s="741"/>
      <c r="C896" s="742"/>
      <c r="D896" s="742"/>
      <c r="E896" s="742"/>
      <c r="F896" s="742"/>
      <c r="G896" s="742"/>
      <c r="H896" s="742"/>
    </row>
    <row r="897" spans="2:8" ht="15.75" customHeight="1">
      <c r="B897" s="741"/>
      <c r="C897" s="742"/>
      <c r="D897" s="742"/>
      <c r="E897" s="742"/>
      <c r="F897" s="742"/>
      <c r="G897" s="742"/>
      <c r="H897" s="742"/>
    </row>
    <row r="898" spans="2:8" ht="15.75" customHeight="1">
      <c r="B898" s="741"/>
      <c r="C898" s="742"/>
      <c r="D898" s="742"/>
      <c r="E898" s="742"/>
      <c r="F898" s="742"/>
      <c r="G898" s="742"/>
      <c r="H898" s="742"/>
    </row>
    <row r="899" spans="2:8" ht="15.75" customHeight="1">
      <c r="B899" s="741"/>
      <c r="C899" s="742"/>
      <c r="D899" s="742"/>
      <c r="E899" s="742"/>
      <c r="F899" s="742"/>
      <c r="G899" s="742"/>
      <c r="H899" s="742"/>
    </row>
    <row r="900" spans="2:8" ht="15.75" customHeight="1">
      <c r="B900" s="741"/>
      <c r="C900" s="742"/>
      <c r="D900" s="742"/>
      <c r="E900" s="742"/>
      <c r="F900" s="742"/>
      <c r="G900" s="742"/>
      <c r="H900" s="742"/>
    </row>
    <row r="901" spans="2:8" ht="15.75" customHeight="1">
      <c r="B901" s="741"/>
      <c r="C901" s="742"/>
      <c r="D901" s="742"/>
      <c r="E901" s="742"/>
      <c r="F901" s="742"/>
      <c r="G901" s="742"/>
      <c r="H901" s="742"/>
    </row>
    <row r="902" spans="2:8" ht="15.75" customHeight="1">
      <c r="B902" s="741"/>
      <c r="C902" s="742"/>
      <c r="D902" s="742"/>
      <c r="E902" s="742"/>
      <c r="F902" s="742"/>
      <c r="G902" s="742"/>
      <c r="H902" s="742"/>
    </row>
    <row r="903" spans="2:8" ht="15.75" customHeight="1">
      <c r="B903" s="741"/>
      <c r="C903" s="742"/>
      <c r="D903" s="742"/>
      <c r="E903" s="742"/>
      <c r="F903" s="742"/>
      <c r="G903" s="742"/>
      <c r="H903" s="742"/>
    </row>
    <row r="904" spans="2:8" ht="15.75" customHeight="1">
      <c r="B904" s="741"/>
      <c r="C904" s="742"/>
      <c r="D904" s="742"/>
      <c r="E904" s="742"/>
      <c r="F904" s="742"/>
      <c r="G904" s="742"/>
      <c r="H904" s="742"/>
    </row>
    <row r="905" spans="2:8" ht="15.75" customHeight="1">
      <c r="B905" s="741"/>
      <c r="C905" s="742"/>
      <c r="D905" s="742"/>
      <c r="E905" s="742"/>
      <c r="F905" s="742"/>
      <c r="G905" s="742"/>
      <c r="H905" s="742"/>
    </row>
    <row r="906" spans="2:8" ht="15.75" customHeight="1">
      <c r="B906" s="741"/>
      <c r="C906" s="742"/>
      <c r="D906" s="742"/>
      <c r="E906" s="742"/>
      <c r="F906" s="742"/>
      <c r="G906" s="742"/>
      <c r="H906" s="742"/>
    </row>
    <row r="907" spans="2:8" ht="15.75" customHeight="1">
      <c r="B907" s="741"/>
      <c r="C907" s="742"/>
      <c r="D907" s="742"/>
      <c r="E907" s="742"/>
      <c r="F907" s="742"/>
      <c r="G907" s="742"/>
      <c r="H907" s="742"/>
    </row>
    <row r="908" spans="2:8" ht="15.75" customHeight="1">
      <c r="B908" s="741"/>
      <c r="C908" s="742"/>
      <c r="D908" s="742"/>
      <c r="E908" s="742"/>
      <c r="F908" s="742"/>
      <c r="G908" s="742"/>
      <c r="H908" s="742"/>
    </row>
    <row r="909" spans="2:8" ht="15.75" customHeight="1">
      <c r="B909" s="741"/>
      <c r="C909" s="742"/>
      <c r="D909" s="742"/>
      <c r="E909" s="742"/>
      <c r="F909" s="742"/>
      <c r="G909" s="742"/>
      <c r="H909" s="742"/>
    </row>
    <row r="910" spans="2:8" ht="15.75" customHeight="1">
      <c r="B910" s="741"/>
      <c r="C910" s="742"/>
      <c r="D910" s="742"/>
      <c r="E910" s="742"/>
      <c r="F910" s="742"/>
      <c r="G910" s="742"/>
      <c r="H910" s="742"/>
    </row>
    <row r="911" spans="2:8" ht="15.75" customHeight="1">
      <c r="B911" s="741"/>
      <c r="C911" s="742"/>
      <c r="D911" s="742"/>
      <c r="E911" s="742"/>
      <c r="F911" s="742"/>
      <c r="G911" s="742"/>
      <c r="H911" s="742"/>
    </row>
    <row r="912" spans="2:8" ht="15.75" customHeight="1">
      <c r="B912" s="741"/>
      <c r="C912" s="742"/>
      <c r="D912" s="742"/>
      <c r="E912" s="742"/>
      <c r="F912" s="742"/>
      <c r="G912" s="742"/>
      <c r="H912" s="742"/>
    </row>
    <row r="913" spans="2:8" ht="15.75" customHeight="1">
      <c r="B913" s="741"/>
      <c r="C913" s="742"/>
      <c r="D913" s="742"/>
      <c r="E913" s="742"/>
      <c r="F913" s="742"/>
      <c r="G913" s="742"/>
      <c r="H913" s="742"/>
    </row>
    <row r="914" spans="2:8" ht="15.75" customHeight="1">
      <c r="B914" s="741"/>
      <c r="C914" s="742"/>
      <c r="D914" s="742"/>
      <c r="E914" s="742"/>
      <c r="F914" s="742"/>
      <c r="G914" s="742"/>
      <c r="H914" s="742"/>
    </row>
    <row r="915" spans="2:8" ht="15.75" customHeight="1">
      <c r="B915" s="741"/>
      <c r="C915" s="742"/>
      <c r="D915" s="742"/>
      <c r="E915" s="742"/>
      <c r="F915" s="742"/>
      <c r="G915" s="742"/>
      <c r="H915" s="742"/>
    </row>
    <row r="916" spans="2:8" ht="15.75" customHeight="1">
      <c r="B916" s="741"/>
      <c r="C916" s="742"/>
      <c r="D916" s="742"/>
      <c r="E916" s="742"/>
      <c r="F916" s="742"/>
      <c r="G916" s="742"/>
      <c r="H916" s="742"/>
    </row>
    <row r="917" spans="2:8" ht="15.75" customHeight="1">
      <c r="B917" s="741"/>
      <c r="C917" s="742"/>
      <c r="D917" s="742"/>
      <c r="E917" s="742"/>
      <c r="F917" s="742"/>
      <c r="G917" s="742"/>
      <c r="H917" s="742"/>
    </row>
    <row r="918" spans="2:8" ht="15.75" customHeight="1">
      <c r="B918" s="741"/>
      <c r="C918" s="742"/>
      <c r="D918" s="742"/>
      <c r="E918" s="742"/>
      <c r="F918" s="742"/>
      <c r="G918" s="742"/>
      <c r="H918" s="742"/>
    </row>
    <row r="919" spans="2:8" ht="15.75" customHeight="1">
      <c r="B919" s="741"/>
      <c r="C919" s="742"/>
      <c r="D919" s="742"/>
      <c r="E919" s="742"/>
      <c r="F919" s="742"/>
      <c r="G919" s="742"/>
      <c r="H919" s="742"/>
    </row>
    <row r="920" spans="2:8" ht="15.75" customHeight="1">
      <c r="B920" s="741"/>
      <c r="C920" s="742"/>
      <c r="D920" s="742"/>
      <c r="E920" s="742"/>
      <c r="F920" s="742"/>
      <c r="G920" s="742"/>
      <c r="H920" s="742"/>
    </row>
    <row r="921" spans="2:8" ht="15.75" customHeight="1">
      <c r="B921" s="741"/>
      <c r="C921" s="742"/>
      <c r="D921" s="742"/>
      <c r="E921" s="742"/>
      <c r="F921" s="742"/>
      <c r="G921" s="742"/>
      <c r="H921" s="742"/>
    </row>
    <row r="922" spans="2:8" ht="15.75" customHeight="1">
      <c r="B922" s="741"/>
      <c r="C922" s="742"/>
      <c r="D922" s="742"/>
      <c r="E922" s="742"/>
      <c r="F922" s="742"/>
      <c r="G922" s="742"/>
      <c r="H922" s="742"/>
    </row>
    <row r="923" spans="2:8" ht="15.75" customHeight="1">
      <c r="B923" s="741"/>
      <c r="C923" s="742"/>
      <c r="D923" s="742"/>
      <c r="E923" s="742"/>
      <c r="F923" s="742"/>
      <c r="G923" s="742"/>
      <c r="H923" s="742"/>
    </row>
    <row r="924" spans="2:8" ht="15.75" customHeight="1">
      <c r="B924" s="741"/>
      <c r="C924" s="742"/>
      <c r="D924" s="742"/>
      <c r="E924" s="742"/>
      <c r="F924" s="742"/>
      <c r="G924" s="742"/>
      <c r="H924" s="742"/>
    </row>
    <row r="925" spans="2:8" ht="15.75" customHeight="1">
      <c r="B925" s="741"/>
      <c r="C925" s="742"/>
      <c r="D925" s="742"/>
      <c r="E925" s="742"/>
      <c r="F925" s="742"/>
      <c r="G925" s="742"/>
      <c r="H925" s="742"/>
    </row>
    <row r="926" spans="2:8" ht="15.75" customHeight="1">
      <c r="B926" s="741"/>
      <c r="C926" s="742"/>
      <c r="D926" s="742"/>
      <c r="E926" s="742"/>
      <c r="F926" s="742"/>
      <c r="G926" s="742"/>
      <c r="H926" s="742"/>
    </row>
    <row r="927" spans="2:8" ht="15.75" customHeight="1">
      <c r="B927" s="741"/>
      <c r="C927" s="742"/>
      <c r="D927" s="742"/>
      <c r="E927" s="742"/>
      <c r="F927" s="742"/>
      <c r="G927" s="742"/>
      <c r="H927" s="742"/>
    </row>
    <row r="928" spans="2:8" ht="15.75" customHeight="1">
      <c r="B928" s="741"/>
      <c r="C928" s="742"/>
      <c r="D928" s="742"/>
      <c r="E928" s="742"/>
      <c r="F928" s="742"/>
      <c r="G928" s="742"/>
      <c r="H928" s="742"/>
    </row>
    <row r="929" spans="2:8" ht="15.75" customHeight="1">
      <c r="B929" s="741"/>
      <c r="C929" s="742"/>
      <c r="D929" s="742"/>
      <c r="E929" s="742"/>
      <c r="F929" s="742"/>
      <c r="G929" s="742"/>
      <c r="H929" s="742"/>
    </row>
    <row r="930" spans="2:8" ht="15.75" customHeight="1">
      <c r="B930" s="741"/>
      <c r="C930" s="742"/>
      <c r="D930" s="742"/>
      <c r="E930" s="742"/>
      <c r="F930" s="742"/>
      <c r="G930" s="742"/>
      <c r="H930" s="742"/>
    </row>
    <row r="931" spans="2:8" ht="15.75" customHeight="1">
      <c r="B931" s="741"/>
      <c r="C931" s="742"/>
      <c r="D931" s="742"/>
      <c r="E931" s="742"/>
      <c r="F931" s="742"/>
      <c r="G931" s="742"/>
      <c r="H931" s="742"/>
    </row>
    <row r="932" spans="2:8" ht="15.75" customHeight="1">
      <c r="B932" s="741"/>
      <c r="C932" s="742"/>
      <c r="D932" s="742"/>
      <c r="E932" s="742"/>
      <c r="F932" s="742"/>
      <c r="G932" s="742"/>
      <c r="H932" s="742"/>
    </row>
    <row r="933" spans="2:8" ht="15.75" customHeight="1">
      <c r="B933" s="741"/>
      <c r="C933" s="742"/>
      <c r="D933" s="742"/>
      <c r="E933" s="742"/>
      <c r="F933" s="742"/>
      <c r="G933" s="742"/>
      <c r="H933" s="742"/>
    </row>
    <row r="934" spans="2:8" ht="15.75" customHeight="1">
      <c r="B934" s="741"/>
      <c r="C934" s="742"/>
      <c r="D934" s="742"/>
      <c r="E934" s="742"/>
      <c r="F934" s="742"/>
      <c r="G934" s="742"/>
      <c r="H934" s="742"/>
    </row>
    <row r="935" spans="2:8" ht="15.75" customHeight="1">
      <c r="B935" s="741"/>
      <c r="C935" s="742"/>
      <c r="D935" s="742"/>
      <c r="E935" s="742"/>
      <c r="F935" s="742"/>
      <c r="G935" s="742"/>
      <c r="H935" s="742"/>
    </row>
    <row r="936" spans="2:8" ht="15.75" customHeight="1">
      <c r="B936" s="741"/>
      <c r="C936" s="742"/>
      <c r="D936" s="742"/>
      <c r="E936" s="742"/>
      <c r="F936" s="742"/>
      <c r="G936" s="742"/>
      <c r="H936" s="742"/>
    </row>
    <row r="937" spans="2:8" ht="15.75" customHeight="1">
      <c r="B937" s="741"/>
      <c r="C937" s="742"/>
      <c r="D937" s="742"/>
      <c r="E937" s="742"/>
      <c r="F937" s="742"/>
      <c r="G937" s="742"/>
      <c r="H937" s="742"/>
    </row>
    <row r="938" spans="2:8" ht="15.75" customHeight="1">
      <c r="B938" s="741"/>
      <c r="C938" s="742"/>
      <c r="D938" s="742"/>
      <c r="E938" s="742"/>
      <c r="F938" s="742"/>
      <c r="G938" s="742"/>
      <c r="H938" s="742"/>
    </row>
    <row r="939" spans="2:8" ht="15.75" customHeight="1">
      <c r="B939" s="741"/>
      <c r="C939" s="742"/>
      <c r="D939" s="742"/>
      <c r="E939" s="742"/>
      <c r="F939" s="742"/>
      <c r="G939" s="742"/>
      <c r="H939" s="742"/>
    </row>
    <row r="940" spans="2:8" ht="15.75" customHeight="1">
      <c r="B940" s="741"/>
      <c r="C940" s="742"/>
      <c r="D940" s="742"/>
      <c r="E940" s="742"/>
      <c r="F940" s="742"/>
      <c r="G940" s="742"/>
      <c r="H940" s="742"/>
    </row>
    <row r="941" spans="2:8" ht="15.75" customHeight="1">
      <c r="B941" s="741"/>
      <c r="C941" s="742"/>
      <c r="D941" s="742"/>
      <c r="E941" s="742"/>
      <c r="F941" s="742"/>
      <c r="G941" s="742"/>
      <c r="H941" s="742"/>
    </row>
    <row r="942" spans="2:8" ht="15.75" customHeight="1">
      <c r="B942" s="741"/>
      <c r="C942" s="742"/>
      <c r="D942" s="742"/>
      <c r="E942" s="742"/>
      <c r="F942" s="742"/>
      <c r="G942" s="742"/>
      <c r="H942" s="742"/>
    </row>
    <row r="943" spans="2:8" ht="15.75" customHeight="1">
      <c r="B943" s="741"/>
      <c r="C943" s="742"/>
      <c r="D943" s="742"/>
      <c r="E943" s="742"/>
      <c r="F943" s="742"/>
      <c r="G943" s="742"/>
      <c r="H943" s="742"/>
    </row>
    <row r="944" spans="2:8" ht="15.75" customHeight="1">
      <c r="B944" s="741"/>
      <c r="C944" s="742"/>
      <c r="D944" s="742"/>
      <c r="E944" s="742"/>
      <c r="F944" s="742"/>
      <c r="G944" s="742"/>
      <c r="H944" s="742"/>
    </row>
    <row r="945" spans="2:8" ht="15.75" customHeight="1">
      <c r="B945" s="741"/>
      <c r="C945" s="742"/>
      <c r="D945" s="742"/>
      <c r="E945" s="742"/>
      <c r="F945" s="742"/>
      <c r="G945" s="742"/>
      <c r="H945" s="742"/>
    </row>
    <row r="946" spans="2:8" ht="15.75" customHeight="1">
      <c r="B946" s="741"/>
      <c r="C946" s="742"/>
      <c r="D946" s="742"/>
      <c r="E946" s="742"/>
      <c r="F946" s="742"/>
      <c r="G946" s="742"/>
      <c r="H946" s="742"/>
    </row>
    <row r="947" spans="2:8" ht="15.75" customHeight="1">
      <c r="B947" s="741"/>
      <c r="C947" s="742"/>
      <c r="D947" s="742"/>
      <c r="E947" s="742"/>
      <c r="F947" s="742"/>
      <c r="G947" s="742"/>
      <c r="H947" s="742"/>
    </row>
    <row r="948" spans="2:8" ht="15.75" customHeight="1">
      <c r="B948" s="741"/>
      <c r="C948" s="742"/>
      <c r="D948" s="742"/>
      <c r="E948" s="742"/>
      <c r="F948" s="742"/>
      <c r="G948" s="742"/>
      <c r="H948" s="742"/>
    </row>
    <row r="949" spans="2:8" ht="15.75" customHeight="1">
      <c r="B949" s="741"/>
      <c r="C949" s="742"/>
      <c r="D949" s="742"/>
      <c r="E949" s="742"/>
      <c r="F949" s="742"/>
      <c r="G949" s="742"/>
      <c r="H949" s="742"/>
    </row>
    <row r="950" spans="2:8" ht="15.75" customHeight="1">
      <c r="B950" s="741"/>
      <c r="C950" s="742"/>
      <c r="D950" s="742"/>
      <c r="E950" s="742"/>
      <c r="F950" s="742"/>
      <c r="G950" s="742"/>
      <c r="H950" s="742"/>
    </row>
    <row r="951" spans="2:8" ht="15.75" customHeight="1">
      <c r="B951" s="741"/>
      <c r="C951" s="742"/>
      <c r="D951" s="742"/>
      <c r="E951" s="742"/>
      <c r="F951" s="742"/>
      <c r="G951" s="742"/>
      <c r="H951" s="742"/>
    </row>
    <row r="952" spans="2:8" ht="15.75" customHeight="1">
      <c r="B952" s="741"/>
      <c r="C952" s="742"/>
      <c r="D952" s="742"/>
      <c r="E952" s="742"/>
      <c r="F952" s="742"/>
      <c r="G952" s="742"/>
      <c r="H952" s="742"/>
    </row>
    <row r="953" spans="2:8" ht="15.75" customHeight="1">
      <c r="B953" s="741"/>
      <c r="C953" s="742"/>
      <c r="D953" s="742"/>
      <c r="E953" s="742"/>
      <c r="F953" s="742"/>
      <c r="G953" s="742"/>
      <c r="H953" s="742"/>
    </row>
    <row r="954" spans="2:8" ht="15.75" customHeight="1">
      <c r="B954" s="741"/>
      <c r="C954" s="742"/>
      <c r="D954" s="742"/>
      <c r="E954" s="742"/>
      <c r="F954" s="742"/>
      <c r="G954" s="742"/>
      <c r="H954" s="742"/>
    </row>
    <row r="955" spans="2:8" ht="15.75" customHeight="1">
      <c r="B955" s="741"/>
      <c r="C955" s="742"/>
      <c r="D955" s="742"/>
      <c r="E955" s="742"/>
      <c r="F955" s="742"/>
      <c r="G955" s="742"/>
      <c r="H955" s="742"/>
    </row>
    <row r="956" spans="2:8" ht="15.75" customHeight="1">
      <c r="B956" s="741"/>
      <c r="C956" s="742"/>
      <c r="D956" s="742"/>
      <c r="E956" s="742"/>
      <c r="F956" s="742"/>
      <c r="G956" s="742"/>
      <c r="H956" s="742"/>
    </row>
    <row r="957" spans="2:8" ht="15.75" customHeight="1">
      <c r="B957" s="741"/>
      <c r="C957" s="742"/>
      <c r="D957" s="742"/>
      <c r="E957" s="742"/>
      <c r="F957" s="742"/>
      <c r="G957" s="742"/>
      <c r="H957" s="742"/>
    </row>
    <row r="958" spans="2:8" ht="15.75" customHeight="1">
      <c r="B958" s="741"/>
      <c r="C958" s="742"/>
      <c r="D958" s="742"/>
      <c r="E958" s="742"/>
      <c r="F958" s="742"/>
      <c r="G958" s="742"/>
      <c r="H958" s="742"/>
    </row>
    <row r="959" spans="2:8" ht="15.75" customHeight="1">
      <c r="B959" s="741"/>
      <c r="C959" s="742"/>
      <c r="D959" s="742"/>
      <c r="E959" s="742"/>
      <c r="F959" s="742"/>
      <c r="G959" s="742"/>
      <c r="H959" s="742"/>
    </row>
    <row r="960" spans="2:8" ht="15.75" customHeight="1">
      <c r="B960" s="741"/>
      <c r="C960" s="742"/>
      <c r="D960" s="742"/>
      <c r="E960" s="742"/>
      <c r="F960" s="742"/>
      <c r="G960" s="742"/>
      <c r="H960" s="742"/>
    </row>
    <row r="961" spans="2:8" ht="15.75" customHeight="1">
      <c r="B961" s="741"/>
      <c r="C961" s="742"/>
      <c r="D961" s="742"/>
      <c r="E961" s="742"/>
      <c r="F961" s="742"/>
      <c r="G961" s="742"/>
      <c r="H961" s="742"/>
    </row>
    <row r="962" spans="2:8" ht="15.75" customHeight="1">
      <c r="B962" s="741"/>
      <c r="C962" s="742"/>
      <c r="D962" s="742"/>
      <c r="E962" s="742"/>
      <c r="F962" s="742"/>
      <c r="G962" s="742"/>
      <c r="H962" s="742"/>
    </row>
    <row r="963" spans="2:8" ht="15.75" customHeight="1">
      <c r="B963" s="741"/>
      <c r="C963" s="742"/>
      <c r="D963" s="742"/>
      <c r="E963" s="742"/>
      <c r="F963" s="742"/>
      <c r="G963" s="742"/>
      <c r="H963" s="742"/>
    </row>
    <row r="964" spans="2:8" ht="15.75" customHeight="1">
      <c r="B964" s="741"/>
      <c r="C964" s="742"/>
      <c r="D964" s="742"/>
      <c r="E964" s="742"/>
      <c r="F964" s="742"/>
      <c r="G964" s="742"/>
      <c r="H964" s="742"/>
    </row>
    <row r="965" spans="2:8" ht="15.75" customHeight="1">
      <c r="B965" s="741"/>
      <c r="C965" s="742"/>
      <c r="D965" s="742"/>
      <c r="E965" s="742"/>
      <c r="F965" s="742"/>
      <c r="G965" s="742"/>
      <c r="H965" s="742"/>
    </row>
    <row r="966" spans="2:8" ht="15.75" customHeight="1">
      <c r="B966" s="741"/>
      <c r="C966" s="742"/>
      <c r="D966" s="742"/>
      <c r="E966" s="742"/>
      <c r="F966" s="742"/>
      <c r="G966" s="742"/>
      <c r="H966" s="742"/>
    </row>
    <row r="967" spans="2:8" ht="15.75" customHeight="1">
      <c r="B967" s="741"/>
      <c r="C967" s="742"/>
      <c r="D967" s="742"/>
      <c r="E967" s="742"/>
      <c r="F967" s="742"/>
      <c r="G967" s="742"/>
      <c r="H967" s="742"/>
    </row>
    <row r="968" spans="2:8" ht="15.75" customHeight="1">
      <c r="B968" s="741"/>
      <c r="C968" s="742"/>
      <c r="D968" s="742"/>
      <c r="E968" s="742"/>
      <c r="F968" s="742"/>
      <c r="G968" s="742"/>
      <c r="H968" s="742"/>
    </row>
    <row r="969" spans="2:8" ht="15.75" customHeight="1">
      <c r="B969" s="741"/>
      <c r="C969" s="742"/>
      <c r="D969" s="742"/>
      <c r="E969" s="742"/>
      <c r="F969" s="742"/>
      <c r="G969" s="742"/>
      <c r="H969" s="742"/>
    </row>
    <row r="970" spans="2:8" ht="15.75" customHeight="1">
      <c r="B970" s="741"/>
      <c r="C970" s="742"/>
      <c r="D970" s="742"/>
      <c r="E970" s="742"/>
      <c r="F970" s="742"/>
      <c r="G970" s="742"/>
      <c r="H970" s="742"/>
    </row>
    <row r="971" spans="2:8" ht="15.75" customHeight="1">
      <c r="B971" s="741"/>
      <c r="C971" s="742"/>
      <c r="D971" s="742"/>
      <c r="E971" s="742"/>
      <c r="F971" s="742"/>
      <c r="G971" s="742"/>
      <c r="H971" s="742"/>
    </row>
    <row r="972" spans="2:8" ht="15.75" customHeight="1">
      <c r="B972" s="741"/>
      <c r="C972" s="742"/>
      <c r="D972" s="742"/>
      <c r="E972" s="742"/>
      <c r="F972" s="742"/>
      <c r="G972" s="742"/>
      <c r="H972" s="742"/>
    </row>
    <row r="973" spans="2:8" ht="15.75" customHeight="1">
      <c r="B973" s="741"/>
      <c r="C973" s="742"/>
      <c r="D973" s="742"/>
      <c r="E973" s="742"/>
      <c r="F973" s="742"/>
      <c r="G973" s="742"/>
      <c r="H973" s="742"/>
    </row>
    <row r="974" spans="2:8" ht="15.75" customHeight="1">
      <c r="B974" s="741"/>
      <c r="C974" s="742"/>
      <c r="D974" s="742"/>
      <c r="E974" s="742"/>
      <c r="F974" s="742"/>
      <c r="G974" s="742"/>
      <c r="H974" s="742"/>
    </row>
    <row r="975" spans="2:8" ht="15.75" customHeight="1">
      <c r="B975" s="741"/>
      <c r="C975" s="742"/>
      <c r="D975" s="742"/>
      <c r="E975" s="742"/>
      <c r="F975" s="742"/>
      <c r="G975" s="742"/>
      <c r="H975" s="742"/>
    </row>
    <row r="976" spans="2:8" ht="15.75" customHeight="1">
      <c r="B976" s="741"/>
      <c r="C976" s="742"/>
      <c r="D976" s="742"/>
      <c r="E976" s="742"/>
      <c r="F976" s="742"/>
      <c r="G976" s="742"/>
      <c r="H976" s="742"/>
    </row>
    <row r="977" spans="2:8" ht="15.75" customHeight="1">
      <c r="B977" s="741"/>
      <c r="C977" s="742"/>
      <c r="D977" s="742"/>
      <c r="E977" s="742"/>
      <c r="F977" s="742"/>
      <c r="G977" s="742"/>
      <c r="H977" s="742"/>
    </row>
    <row r="978" spans="2:8" ht="15.75" customHeight="1">
      <c r="B978" s="741"/>
      <c r="C978" s="742"/>
      <c r="D978" s="742"/>
      <c r="E978" s="742"/>
      <c r="F978" s="742"/>
      <c r="G978" s="742"/>
      <c r="H978" s="742"/>
    </row>
    <row r="979" spans="2:8" ht="15.75" customHeight="1">
      <c r="B979" s="741"/>
      <c r="C979" s="742"/>
      <c r="D979" s="742"/>
      <c r="E979" s="742"/>
      <c r="F979" s="742"/>
      <c r="G979" s="742"/>
      <c r="H979" s="742"/>
    </row>
    <row r="980" spans="2:8" ht="15.75" customHeight="1">
      <c r="B980" s="741"/>
      <c r="C980" s="742"/>
      <c r="D980" s="742"/>
      <c r="E980" s="742"/>
      <c r="F980" s="742"/>
      <c r="G980" s="742"/>
      <c r="H980" s="742"/>
    </row>
    <row r="981" spans="2:8" ht="15.75" customHeight="1">
      <c r="B981" s="741"/>
      <c r="C981" s="742"/>
      <c r="D981" s="742"/>
      <c r="E981" s="742"/>
      <c r="F981" s="742"/>
      <c r="G981" s="742"/>
      <c r="H981" s="742"/>
    </row>
    <row r="982" spans="2:8" ht="15.75" customHeight="1">
      <c r="B982" s="741"/>
      <c r="C982" s="742"/>
      <c r="D982" s="742"/>
      <c r="E982" s="742"/>
      <c r="F982" s="742"/>
      <c r="G982" s="742"/>
      <c r="H982" s="742"/>
    </row>
    <row r="983" spans="2:8" ht="15.75" customHeight="1">
      <c r="B983" s="741"/>
      <c r="C983" s="742"/>
      <c r="D983" s="742"/>
      <c r="E983" s="742"/>
      <c r="F983" s="742"/>
      <c r="G983" s="742"/>
      <c r="H983" s="742"/>
    </row>
    <row r="984" spans="2:8" ht="15.75" customHeight="1">
      <c r="B984" s="741"/>
      <c r="C984" s="742"/>
      <c r="D984" s="742"/>
      <c r="E984" s="742"/>
      <c r="F984" s="742"/>
      <c r="G984" s="742"/>
      <c r="H984" s="742"/>
    </row>
    <row r="985" spans="2:8" ht="15.75" customHeight="1">
      <c r="B985" s="741"/>
      <c r="C985" s="742"/>
      <c r="D985" s="742"/>
      <c r="E985" s="742"/>
      <c r="F985" s="742"/>
      <c r="G985" s="742"/>
      <c r="H985" s="742"/>
    </row>
    <row r="986" spans="2:8" ht="15.75" customHeight="1">
      <c r="B986" s="741"/>
      <c r="C986" s="742"/>
      <c r="D986" s="742"/>
      <c r="E986" s="742"/>
      <c r="F986" s="742"/>
      <c r="G986" s="742"/>
      <c r="H986" s="742"/>
    </row>
    <row r="987" spans="2:8" ht="15.75" customHeight="1">
      <c r="B987" s="741"/>
      <c r="C987" s="742"/>
      <c r="D987" s="742"/>
      <c r="E987" s="742"/>
      <c r="F987" s="742"/>
      <c r="G987" s="742"/>
      <c r="H987" s="742"/>
    </row>
    <row r="988" spans="2:8" ht="15.75" customHeight="1">
      <c r="B988" s="741"/>
      <c r="C988" s="742"/>
      <c r="D988" s="742"/>
      <c r="E988" s="742"/>
      <c r="F988" s="742"/>
      <c r="G988" s="742"/>
      <c r="H988" s="742"/>
    </row>
    <row r="989" spans="2:8" ht="15.75" customHeight="1">
      <c r="B989" s="741"/>
      <c r="C989" s="742"/>
      <c r="D989" s="742"/>
      <c r="E989" s="742"/>
      <c r="F989" s="742"/>
      <c r="G989" s="742"/>
      <c r="H989" s="742"/>
    </row>
    <row r="990" spans="2:8" ht="15.75" customHeight="1">
      <c r="B990" s="741"/>
      <c r="C990" s="742"/>
      <c r="D990" s="742"/>
      <c r="E990" s="742"/>
      <c r="F990" s="742"/>
      <c r="G990" s="742"/>
      <c r="H990" s="742"/>
    </row>
    <row r="991" spans="2:8" ht="15.75" customHeight="1">
      <c r="B991" s="741"/>
      <c r="C991" s="742"/>
      <c r="D991" s="742"/>
      <c r="E991" s="742"/>
      <c r="F991" s="742"/>
      <c r="G991" s="742"/>
      <c r="H991" s="742"/>
    </row>
    <row r="992" spans="2:8" ht="15.75" customHeight="1">
      <c r="B992" s="741"/>
      <c r="C992" s="742"/>
      <c r="D992" s="742"/>
      <c r="E992" s="742"/>
      <c r="F992" s="742"/>
      <c r="G992" s="742"/>
      <c r="H992" s="742"/>
    </row>
    <row r="993" spans="2:8" ht="15.75" customHeight="1">
      <c r="B993" s="741"/>
      <c r="C993" s="742"/>
      <c r="D993" s="742"/>
      <c r="E993" s="742"/>
      <c r="F993" s="742"/>
      <c r="G993" s="742"/>
      <c r="H993" s="742"/>
    </row>
    <row r="994" spans="2:8" ht="15.75" customHeight="1">
      <c r="B994" s="741"/>
      <c r="C994" s="742"/>
      <c r="D994" s="742"/>
      <c r="E994" s="742"/>
      <c r="F994" s="742"/>
      <c r="G994" s="742"/>
      <c r="H994" s="742"/>
    </row>
    <row r="995" spans="2:8" ht="15.75" customHeight="1">
      <c r="B995" s="741"/>
      <c r="C995" s="742"/>
      <c r="D995" s="742"/>
      <c r="E995" s="742"/>
      <c r="F995" s="742"/>
      <c r="G995" s="742"/>
      <c r="H995" s="742"/>
    </row>
    <row r="996" spans="2:8" ht="15.75" customHeight="1">
      <c r="B996" s="741"/>
      <c r="C996" s="742"/>
      <c r="D996" s="742"/>
      <c r="E996" s="742"/>
      <c r="F996" s="742"/>
      <c r="G996" s="742"/>
      <c r="H996" s="742"/>
    </row>
    <row r="997" spans="2:8" ht="15.75" customHeight="1">
      <c r="B997" s="741"/>
      <c r="C997" s="742"/>
      <c r="D997" s="742"/>
      <c r="E997" s="742"/>
      <c r="F997" s="742"/>
      <c r="G997" s="742"/>
      <c r="H997" s="742"/>
    </row>
    <row r="998" spans="2:8" ht="15.75" customHeight="1">
      <c r="B998" s="741"/>
      <c r="C998" s="742"/>
      <c r="D998" s="742"/>
      <c r="E998" s="742"/>
      <c r="F998" s="742"/>
      <c r="G998" s="742"/>
      <c r="H998" s="742"/>
    </row>
    <row r="999" spans="2:8" ht="15.75" customHeight="1">
      <c r="B999" s="741"/>
      <c r="C999" s="742"/>
      <c r="D999" s="742"/>
      <c r="E999" s="742"/>
      <c r="F999" s="742"/>
      <c r="G999" s="742"/>
      <c r="H999" s="742"/>
    </row>
    <row r="1000" spans="2:8" ht="15.75" customHeight="1">
      <c r="B1000" s="741"/>
      <c r="C1000" s="742"/>
      <c r="D1000" s="742"/>
      <c r="E1000" s="742"/>
      <c r="F1000" s="742"/>
      <c r="G1000" s="742"/>
      <c r="H1000" s="742"/>
    </row>
    <row r="1001" spans="2:8" ht="15.75" customHeight="1">
      <c r="B1001" s="741"/>
      <c r="C1001" s="742"/>
      <c r="D1001" s="742"/>
      <c r="E1001" s="742"/>
      <c r="F1001" s="742"/>
      <c r="G1001" s="742"/>
      <c r="H1001" s="742"/>
    </row>
    <row r="1002" spans="2:8" ht="15.75" customHeight="1">
      <c r="B1002" s="741"/>
      <c r="C1002" s="742"/>
      <c r="D1002" s="742"/>
      <c r="E1002" s="742"/>
      <c r="F1002" s="742"/>
      <c r="G1002" s="742"/>
      <c r="H1002" s="742"/>
    </row>
  </sheetData>
  <conditionalFormatting sqref="AJ18:AJ20 V19:AG21">
    <cfRule type="expression" dxfId="142" priority="53">
      <formula>V$11="Actuals"</formula>
    </cfRule>
  </conditionalFormatting>
  <conditionalFormatting sqref="AJ21">
    <cfRule type="expression" dxfId="141" priority="51">
      <formula>AJ$11="Actuals"</formula>
    </cfRule>
  </conditionalFormatting>
  <conditionalFormatting sqref="V18:AG18">
    <cfRule type="expression" dxfId="140" priority="49">
      <formula>V$11="Actuals"</formula>
    </cfRule>
  </conditionalFormatting>
  <conditionalFormatting sqref="V17">
    <cfRule type="expression" dxfId="139" priority="43">
      <formula>V$11="Actuals"</formula>
    </cfRule>
  </conditionalFormatting>
  <conditionalFormatting sqref="V16">
    <cfRule type="expression" dxfId="138" priority="42">
      <formula>V$11="Actuals"</formula>
    </cfRule>
  </conditionalFormatting>
  <conditionalFormatting sqref="V15">
    <cfRule type="expression" dxfId="137" priority="41">
      <formula>V$11="Actuals"</formula>
    </cfRule>
  </conditionalFormatting>
  <conditionalFormatting sqref="AJ25:AJ26">
    <cfRule type="expression" dxfId="136" priority="36">
      <formula>AJ$11="Actuals"</formula>
    </cfRule>
  </conditionalFormatting>
  <conditionalFormatting sqref="W15">
    <cfRule type="expression" dxfId="135" priority="14">
      <formula>W$11="Actuals"</formula>
    </cfRule>
  </conditionalFormatting>
  <conditionalFormatting sqref="X15">
    <cfRule type="expression" dxfId="134" priority="13">
      <formula>X$11="Actuals"</formula>
    </cfRule>
  </conditionalFormatting>
  <conditionalFormatting sqref="Y15">
    <cfRule type="expression" dxfId="133" priority="12">
      <formula>Y$11="Actuals"</formula>
    </cfRule>
  </conditionalFormatting>
  <conditionalFormatting sqref="Z15">
    <cfRule type="expression" dxfId="132" priority="11">
      <formula>Z$11="Actuals"</formula>
    </cfRule>
  </conditionalFormatting>
  <conditionalFormatting sqref="AA15">
    <cfRule type="expression" dxfId="131" priority="10">
      <formula>AA$11="Actuals"</formula>
    </cfRule>
  </conditionalFormatting>
  <conditionalFormatting sqref="AB15">
    <cfRule type="expression" dxfId="130" priority="9">
      <formula>AB$11="Actuals"</formula>
    </cfRule>
  </conditionalFormatting>
  <conditionalFormatting sqref="AC15">
    <cfRule type="expression" dxfId="129" priority="8">
      <formula>AC$11="Actuals"</formula>
    </cfRule>
  </conditionalFormatting>
  <conditionalFormatting sqref="AD15">
    <cfRule type="expression" dxfId="128" priority="7">
      <formula>AD$11="Actuals"</formula>
    </cfRule>
  </conditionalFormatting>
  <conditionalFormatting sqref="AE15">
    <cfRule type="expression" dxfId="127" priority="6">
      <formula>AE$11="Actuals"</formula>
    </cfRule>
  </conditionalFormatting>
  <conditionalFormatting sqref="AF15">
    <cfRule type="expression" dxfId="126" priority="5">
      <formula>AF$11="Actuals"</formula>
    </cfRule>
  </conditionalFormatting>
  <conditionalFormatting sqref="AG15">
    <cfRule type="expression" dxfId="125" priority="4">
      <formula>AG$11="Actuals"</formula>
    </cfRule>
  </conditionalFormatting>
  <conditionalFormatting sqref="W16:AG16">
    <cfRule type="expression" dxfId="124" priority="3">
      <formula>W$11="Actuals"</formula>
    </cfRule>
  </conditionalFormatting>
  <conditionalFormatting sqref="W17:AG17">
    <cfRule type="expression" dxfId="123" priority="2">
      <formula>W$11="Actuals"</formula>
    </cfRule>
  </conditionalFormatting>
  <conditionalFormatting sqref="V25:AG26">
    <cfRule type="expression" dxfId="122" priority="1">
      <formula>V$11="Actuals"</formula>
    </cfRule>
  </conditionalFormatting>
  <dataValidations count="3">
    <dataValidation type="list" allowBlank="1" showInputMessage="1" showErrorMessage="1" sqref="I3:I4" xr:uid="{69009D41-EA2E-4719-9D4A-09BA8AD97E61}">
      <formula1>Departments</formula1>
    </dataValidation>
    <dataValidation type="list" allowBlank="1" showInputMessage="1" showErrorMessage="1" sqref="I6" xr:uid="{8E7AB5AC-9AC6-44B1-8D50-B01C2179EEE6}">
      <formula1>Months</formula1>
    </dataValidation>
    <dataValidation type="list" allowBlank="1" showInputMessage="1" showErrorMessage="1" sqref="I7:I8" xr:uid="{18CFC533-31F5-44E3-A4A9-28052419762E}">
      <formula1>Years</formula1>
    </dataValidation>
  </dataValidations>
  <hyperlinks>
    <hyperlink ref="A15" location="'1. Headcount'!A1" display="tab 1" xr:uid="{C91F563B-615C-48C0-8845-D22443D2823D}"/>
    <hyperlink ref="A18" location="'2. Sales &amp; Marketing'!A1" display="tab 2" xr:uid="{77CD410E-6D01-466B-965C-FDDB09F8EA77}"/>
    <hyperlink ref="A19" location="'3. T&amp;E'!A1" display="tab 3" xr:uid="{ADE81F74-19B4-4654-9D7F-66D38111B6E2}"/>
  </hyperlinks>
  <pageMargins left="0.7" right="0.7" top="0.75" bottom="0.75" header="0.3" footer="0.3"/>
  <pageSetup orientation="portrait" horizontalDpi="4294967293" r:id="rId1"/>
  <ignoredErrors>
    <ignoredError sqref="I23 AH23 I15:I20 AH16:AH21" formulaRange="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DEF7F8A-117D-46FE-9991-9D95129CA7B2}">
          <x14:formula1>
            <xm:f>'Budget Drivers'!$H$11:$H$21</xm:f>
          </x14:formula1>
          <xm:sqref>I9</xm:sqref>
        </x14:dataValidation>
        <x14:dataValidation type="list" allowBlank="1" showInputMessage="1" showErrorMessage="1" xr:uid="{41C70229-77D5-4E4F-A2CC-4937B8B7D8EE}">
          <x14:formula1>
            <xm:f>'Budget Drivers'!$G$11:$G$12</xm:f>
          </x14:formula1>
          <xm:sqref>V13:AG13</xm:sqref>
        </x14:dataValidation>
        <x14:dataValidation type="list" allowBlank="1" showInputMessage="1" showErrorMessage="1" xr:uid="{20EC7C53-F4B5-48D2-A118-7DEEDB82BFC0}">
          <x14:formula1>
            <xm:f>'Budget Drivers'!$B$51:$B$98</xm:f>
          </x14:formula1>
          <xm:sqref>I5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DB4C-58BD-4FDE-A77C-7A67748BCA2B}">
  <sheetPr>
    <tabColor rgb="FF0000FF"/>
  </sheetPr>
  <dimension ref="A1:AV1002"/>
  <sheetViews>
    <sheetView showGridLines="0" zoomScaleNormal="100" workbookViewId="0"/>
  </sheetViews>
  <sheetFormatPr baseColWidth="10" defaultColWidth="12.1640625" defaultRowHeight="15" outlineLevelRow="1" outlineLevelCol="1"/>
  <cols>
    <col min="1" max="1" width="4.33203125" style="610" customWidth="1"/>
    <col min="2" max="2" width="20.33203125" style="610" customWidth="1"/>
    <col min="3" max="3" width="10.6640625" style="610" hidden="1" customWidth="1" outlineLevel="1"/>
    <col min="4" max="7" width="11" style="610" hidden="1" customWidth="1" outlineLevel="1"/>
    <col min="8" max="8" width="2.6640625" style="610" customWidth="1" collapsed="1"/>
    <col min="9" max="9" width="15.33203125" style="610" customWidth="1"/>
    <col min="10" max="20" width="12.1640625" style="610" hidden="1" customWidth="1" outlineLevel="1"/>
    <col min="21" max="21" width="12.6640625" style="610" hidden="1" customWidth="1" outlineLevel="1"/>
    <col min="22" max="22" width="11.83203125" style="610" customWidth="1" collapsed="1"/>
    <col min="23" max="34" width="11.83203125" style="610" customWidth="1"/>
    <col min="35" max="16384" width="12.1640625" style="610"/>
  </cols>
  <sheetData>
    <row r="1" spans="1:48" s="607" customFormat="1" ht="28" customHeight="1">
      <c r="A1" s="600" t="s">
        <v>195</v>
      </c>
      <c r="B1" s="601" t="str">
        <f>'Budget Drivers'!C6&amp;" | "&amp;I3&amp;" OpEx Plan"</f>
        <v>Company Name | Sales OpEx Plan</v>
      </c>
      <c r="C1" s="602"/>
      <c r="D1" s="602"/>
      <c r="E1" s="602"/>
      <c r="F1" s="602"/>
      <c r="G1" s="602"/>
      <c r="H1" s="602"/>
      <c r="I1" s="603"/>
      <c r="J1" s="604"/>
      <c r="K1" s="604"/>
      <c r="L1" s="604"/>
      <c r="M1" s="604"/>
      <c r="N1" s="605"/>
      <c r="O1" s="605"/>
      <c r="P1" s="605"/>
      <c r="Q1" s="605"/>
      <c r="R1" s="605"/>
      <c r="S1" s="605"/>
      <c r="T1" s="605"/>
      <c r="U1" s="605"/>
      <c r="V1" s="600"/>
      <c r="W1" s="600"/>
      <c r="X1" s="600"/>
      <c r="Y1" s="600"/>
      <c r="Z1" s="600"/>
      <c r="AA1" s="600"/>
      <c r="AB1" s="600"/>
      <c r="AC1" s="600"/>
      <c r="AD1" s="600"/>
      <c r="AE1" s="600"/>
      <c r="AF1" s="600"/>
      <c r="AG1" s="600"/>
      <c r="AH1" s="600"/>
      <c r="AI1" s="606"/>
      <c r="AJ1" s="600"/>
      <c r="AK1" s="600"/>
      <c r="AL1" s="600"/>
      <c r="AM1" s="600"/>
      <c r="AN1" s="600"/>
      <c r="AO1" s="600"/>
      <c r="AP1" s="600"/>
      <c r="AQ1" s="600"/>
      <c r="AR1" s="600"/>
      <c r="AS1" s="600"/>
      <c r="AT1" s="600"/>
      <c r="AU1" s="600"/>
      <c r="AV1" s="600"/>
    </row>
    <row r="2" spans="1:48" ht="7.5" customHeight="1">
      <c r="A2" s="271"/>
      <c r="B2" s="608"/>
      <c r="C2" s="609"/>
      <c r="D2" s="609"/>
      <c r="E2" s="609"/>
      <c r="F2" s="609"/>
      <c r="G2" s="609"/>
      <c r="H2" s="609"/>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row>
    <row r="3" spans="1:48" ht="16" customHeight="1" thickBot="1">
      <c r="A3" s="271"/>
      <c r="B3" s="611" t="s">
        <v>16</v>
      </c>
      <c r="C3" s="609"/>
      <c r="D3" s="609"/>
      <c r="E3" s="609"/>
      <c r="F3" s="609"/>
      <c r="G3" s="609"/>
      <c r="H3" s="609"/>
      <c r="I3" s="612" t="s">
        <v>29</v>
      </c>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row>
    <row r="4" spans="1:48" ht="7.25" customHeight="1" thickTop="1">
      <c r="A4" s="271"/>
      <c r="B4" s="614"/>
      <c r="C4" s="609"/>
      <c r="D4" s="609"/>
      <c r="E4" s="609"/>
      <c r="F4" s="609"/>
      <c r="G4" s="609"/>
      <c r="H4" s="609"/>
      <c r="I4" s="615"/>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7"/>
      <c r="AL4" s="617"/>
      <c r="AM4" s="617"/>
      <c r="AN4" s="617"/>
      <c r="AO4" s="617"/>
      <c r="AP4" s="617"/>
      <c r="AQ4" s="617"/>
      <c r="AR4" s="617"/>
      <c r="AS4" s="617"/>
      <c r="AT4" s="617"/>
      <c r="AU4" s="617"/>
      <c r="AV4" s="617"/>
    </row>
    <row r="5" spans="1:48" ht="17" thickBot="1">
      <c r="A5" s="271"/>
      <c r="B5" s="611" t="s">
        <v>253</v>
      </c>
      <c r="C5" s="618">
        <f>DATE(RIGHT(I5,2)+2000, VLOOKUP(LEFT(I5,3),'Budget Drivers'!D51:E62,2,FALSE),1)</f>
        <v>44896</v>
      </c>
      <c r="D5" s="609"/>
      <c r="E5" s="609"/>
      <c r="F5" s="609"/>
      <c r="G5" s="609"/>
      <c r="H5" s="609"/>
      <c r="I5" s="612" t="s">
        <v>137</v>
      </c>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7"/>
      <c r="AL5" s="617"/>
      <c r="AM5" s="617"/>
      <c r="AN5" s="617"/>
      <c r="AO5" s="617"/>
      <c r="AP5" s="617"/>
      <c r="AQ5" s="617"/>
      <c r="AR5" s="617"/>
      <c r="AS5" s="617"/>
      <c r="AT5" s="617"/>
      <c r="AU5" s="617"/>
      <c r="AV5" s="617"/>
    </row>
    <row r="6" spans="1:48" ht="7.25" customHeight="1" thickTop="1">
      <c r="A6" s="271"/>
      <c r="B6" s="614"/>
      <c r="C6" s="618"/>
      <c r="D6" s="609"/>
      <c r="E6" s="609"/>
      <c r="F6" s="609"/>
      <c r="G6" s="609"/>
      <c r="H6" s="609"/>
      <c r="I6" s="620"/>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7"/>
      <c r="AL6" s="617"/>
      <c r="AM6" s="617"/>
      <c r="AN6" s="617"/>
      <c r="AO6" s="617"/>
      <c r="AP6" s="617"/>
      <c r="AQ6" s="617"/>
      <c r="AR6" s="617"/>
      <c r="AS6" s="617"/>
      <c r="AT6" s="617"/>
      <c r="AU6" s="617"/>
      <c r="AV6" s="617"/>
    </row>
    <row r="7" spans="1:48" ht="17" thickBot="1">
      <c r="A7" s="271"/>
      <c r="B7" s="611" t="s">
        <v>154</v>
      </c>
      <c r="C7" s="621"/>
      <c r="D7" s="621"/>
      <c r="E7" s="621"/>
      <c r="F7" s="621"/>
      <c r="G7" s="621"/>
      <c r="H7" s="621"/>
      <c r="I7" s="612">
        <v>2023</v>
      </c>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22"/>
      <c r="AJ7" s="619"/>
      <c r="AK7" s="617"/>
      <c r="AL7" s="617"/>
      <c r="AM7" s="617"/>
      <c r="AN7" s="617"/>
      <c r="AO7" s="617"/>
      <c r="AP7" s="617"/>
      <c r="AQ7" s="617"/>
      <c r="AR7" s="617"/>
      <c r="AS7" s="617"/>
      <c r="AT7" s="617"/>
      <c r="AU7" s="617"/>
      <c r="AV7" s="617"/>
    </row>
    <row r="8" spans="1:48" ht="7.25" customHeight="1" thickTop="1">
      <c r="A8" s="271"/>
      <c r="B8" s="614"/>
      <c r="C8" s="621"/>
      <c r="D8" s="621"/>
      <c r="E8" s="621"/>
      <c r="F8" s="621"/>
      <c r="G8" s="621"/>
      <c r="H8" s="621"/>
      <c r="I8" s="615"/>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7"/>
      <c r="AL8" s="617"/>
      <c r="AM8" s="617"/>
      <c r="AN8" s="617"/>
      <c r="AO8" s="617"/>
      <c r="AP8" s="617"/>
      <c r="AQ8" s="617"/>
      <c r="AR8" s="617"/>
      <c r="AS8" s="617"/>
      <c r="AT8" s="617"/>
      <c r="AU8" s="617"/>
      <c r="AV8" s="617"/>
    </row>
    <row r="9" spans="1:48" ht="17" thickBot="1">
      <c r="A9" s="271"/>
      <c r="B9" s="611" t="s">
        <v>138</v>
      </c>
      <c r="C9" s="609"/>
      <c r="D9" s="609"/>
      <c r="E9" s="609"/>
      <c r="F9" s="609"/>
      <c r="G9" s="609"/>
      <c r="H9" s="609"/>
      <c r="I9" s="612" t="s">
        <v>250</v>
      </c>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7"/>
      <c r="AL9" s="617"/>
      <c r="AM9" s="617"/>
      <c r="AN9" s="617"/>
      <c r="AO9" s="617"/>
      <c r="AP9" s="617"/>
      <c r="AQ9" s="617"/>
      <c r="AR9" s="617"/>
      <c r="AS9" s="617"/>
      <c r="AT9" s="617"/>
      <c r="AU9" s="617"/>
      <c r="AV9" s="617"/>
    </row>
    <row r="10" spans="1:48" ht="19.5" customHeight="1" thickTop="1">
      <c r="A10" s="271"/>
      <c r="B10" s="608"/>
      <c r="C10" s="609"/>
      <c r="D10" s="609"/>
      <c r="E10" s="609"/>
      <c r="F10" s="609"/>
      <c r="G10" s="609"/>
      <c r="H10" s="609"/>
      <c r="I10" s="617"/>
      <c r="J10" s="623">
        <v>1</v>
      </c>
      <c r="K10" s="624">
        <v>2</v>
      </c>
      <c r="L10" s="623">
        <v>3</v>
      </c>
      <c r="M10" s="623">
        <v>4</v>
      </c>
      <c r="N10" s="623">
        <v>5</v>
      </c>
      <c r="O10" s="623">
        <v>6</v>
      </c>
      <c r="P10" s="623">
        <v>7</v>
      </c>
      <c r="Q10" s="623">
        <v>8</v>
      </c>
      <c r="R10" s="623">
        <v>9</v>
      </c>
      <c r="S10" s="623">
        <v>10</v>
      </c>
      <c r="T10" s="623">
        <v>11</v>
      </c>
      <c r="U10" s="623">
        <v>12</v>
      </c>
      <c r="V10" s="623">
        <v>1</v>
      </c>
      <c r="W10" s="623">
        <v>2</v>
      </c>
      <c r="X10" s="623">
        <v>3</v>
      </c>
      <c r="Y10" s="623">
        <v>4</v>
      </c>
      <c r="Z10" s="623">
        <v>5</v>
      </c>
      <c r="AA10" s="623">
        <v>6</v>
      </c>
      <c r="AB10" s="623">
        <v>7</v>
      </c>
      <c r="AC10" s="623">
        <v>8</v>
      </c>
      <c r="AD10" s="623">
        <v>9</v>
      </c>
      <c r="AE10" s="623">
        <v>10</v>
      </c>
      <c r="AF10" s="623">
        <v>11</v>
      </c>
      <c r="AG10" s="623">
        <v>12</v>
      </c>
      <c r="AH10" s="623"/>
      <c r="AI10" s="623"/>
      <c r="AJ10" s="623"/>
      <c r="AK10" s="617"/>
      <c r="AL10" s="617"/>
      <c r="AM10" s="617"/>
      <c r="AN10" s="617"/>
      <c r="AO10" s="617"/>
      <c r="AP10" s="617"/>
      <c r="AQ10" s="617"/>
      <c r="AR10" s="617"/>
      <c r="AS10" s="617"/>
      <c r="AT10" s="617"/>
      <c r="AU10" s="617"/>
      <c r="AV10" s="617"/>
    </row>
    <row r="11" spans="1:48" s="636" customFormat="1" ht="32" customHeight="1">
      <c r="A11" s="625"/>
      <c r="B11" s="626"/>
      <c r="C11" s="627"/>
      <c r="D11" s="627"/>
      <c r="E11" s="627"/>
      <c r="F11" s="627"/>
      <c r="G11" s="627"/>
      <c r="H11" s="627"/>
      <c r="I11" s="628"/>
      <c r="J11" s="629" t="s">
        <v>0</v>
      </c>
      <c r="K11" s="629" t="str">
        <f t="shared" ref="K11:U11" si="0">J11</f>
        <v>Actuals</v>
      </c>
      <c r="L11" s="629" t="str">
        <f t="shared" si="0"/>
        <v>Actuals</v>
      </c>
      <c r="M11" s="629" t="str">
        <f t="shared" si="0"/>
        <v>Actuals</v>
      </c>
      <c r="N11" s="629" t="str">
        <f t="shared" si="0"/>
        <v>Actuals</v>
      </c>
      <c r="O11" s="629" t="str">
        <f t="shared" si="0"/>
        <v>Actuals</v>
      </c>
      <c r="P11" s="629" t="str">
        <f t="shared" si="0"/>
        <v>Actuals</v>
      </c>
      <c r="Q11" s="629" t="str">
        <f t="shared" si="0"/>
        <v>Actuals</v>
      </c>
      <c r="R11" s="629" t="str">
        <f t="shared" si="0"/>
        <v>Actuals</v>
      </c>
      <c r="S11" s="629" t="str">
        <f t="shared" si="0"/>
        <v>Actuals</v>
      </c>
      <c r="T11" s="629" t="str">
        <f t="shared" si="0"/>
        <v>Actuals</v>
      </c>
      <c r="U11" s="630" t="str">
        <f t="shared" si="0"/>
        <v>Actuals</v>
      </c>
      <c r="V11" s="631" t="str">
        <f t="shared" ref="V11:AG11" si="1">IF(DATE($I$7,V$10,1)&lt;=$C$5,"Actuals",$I$9)</f>
        <v>Working Budget</v>
      </c>
      <c r="W11" s="632" t="str">
        <f t="shared" si="1"/>
        <v>Working Budget</v>
      </c>
      <c r="X11" s="632" t="str">
        <f t="shared" si="1"/>
        <v>Working Budget</v>
      </c>
      <c r="Y11" s="632" t="str">
        <f t="shared" si="1"/>
        <v>Working Budget</v>
      </c>
      <c r="Z11" s="632" t="str">
        <f t="shared" si="1"/>
        <v>Working Budget</v>
      </c>
      <c r="AA11" s="632" t="str">
        <f t="shared" si="1"/>
        <v>Working Budget</v>
      </c>
      <c r="AB11" s="632" t="str">
        <f t="shared" si="1"/>
        <v>Working Budget</v>
      </c>
      <c r="AC11" s="632" t="str">
        <f t="shared" si="1"/>
        <v>Working Budget</v>
      </c>
      <c r="AD11" s="632" t="str">
        <f t="shared" si="1"/>
        <v>Working Budget</v>
      </c>
      <c r="AE11" s="632" t="str">
        <f t="shared" si="1"/>
        <v>Working Budget</v>
      </c>
      <c r="AF11" s="632" t="str">
        <f t="shared" si="1"/>
        <v>Working Budget</v>
      </c>
      <c r="AG11" s="632" t="str">
        <f t="shared" si="1"/>
        <v>Working Budget</v>
      </c>
      <c r="AH11" s="632" t="s">
        <v>250</v>
      </c>
      <c r="AI11" s="633" t="s">
        <v>14</v>
      </c>
      <c r="AJ11" s="634"/>
      <c r="AK11" s="635"/>
      <c r="AL11" s="635"/>
      <c r="AM11" s="635"/>
      <c r="AN11" s="635"/>
      <c r="AO11" s="635"/>
      <c r="AP11" s="635"/>
      <c r="AQ11" s="635"/>
      <c r="AR11" s="635"/>
      <c r="AS11" s="635"/>
      <c r="AT11" s="635"/>
      <c r="AU11" s="635"/>
      <c r="AV11" s="635"/>
    </row>
    <row r="12" spans="1:48" ht="19.5" customHeight="1">
      <c r="A12" s="637"/>
      <c r="B12" s="638"/>
      <c r="C12" s="639"/>
      <c r="D12" s="639"/>
      <c r="E12" s="639"/>
      <c r="F12" s="639"/>
      <c r="G12" s="639"/>
      <c r="H12" s="639"/>
      <c r="I12" s="640" t="str">
        <f>_xlfn.CONCAT(I7-1, " Total")</f>
        <v>2022 Total</v>
      </c>
      <c r="J12" s="641" t="str">
        <f t="shared" ref="J12:U12" si="2">IF(DATE(RIGHT($I$5,2)+2000,J$10,1)&lt;=$C$5,TEXT(DATE(RIGHT($I$5,2)+2000,J$10,1),"mmm-yy"),TEXT(DATE(RIGHT($I$5,2)+1999,J$10,1),"mmm-yy"))</f>
        <v>Jan-22</v>
      </c>
      <c r="K12" s="641" t="str">
        <f t="shared" si="2"/>
        <v>Feb-22</v>
      </c>
      <c r="L12" s="641" t="str">
        <f t="shared" si="2"/>
        <v>Mar-22</v>
      </c>
      <c r="M12" s="641" t="str">
        <f t="shared" si="2"/>
        <v>Apr-22</v>
      </c>
      <c r="N12" s="641" t="str">
        <f t="shared" si="2"/>
        <v>May-22</v>
      </c>
      <c r="O12" s="641" t="str">
        <f t="shared" si="2"/>
        <v>Jun-22</v>
      </c>
      <c r="P12" s="641" t="str">
        <f t="shared" si="2"/>
        <v>Jul-22</v>
      </c>
      <c r="Q12" s="641" t="str">
        <f t="shared" si="2"/>
        <v>Aug-22</v>
      </c>
      <c r="R12" s="641" t="str">
        <f t="shared" si="2"/>
        <v>Sep-22</v>
      </c>
      <c r="S12" s="641" t="str">
        <f t="shared" si="2"/>
        <v>Oct-22</v>
      </c>
      <c r="T12" s="641" t="str">
        <f t="shared" si="2"/>
        <v>Nov-22</v>
      </c>
      <c r="U12" s="642" t="str">
        <f t="shared" si="2"/>
        <v>Dec-22</v>
      </c>
      <c r="V12" s="643" t="str">
        <f>TEXT(DATE($I$7,V$10,1),"mmm-yy")</f>
        <v>Jan-23</v>
      </c>
      <c r="W12" s="644" t="str">
        <f t="shared" ref="W12:AG12" si="3">TEXT(DATE($I$7,W$10,1),"mmm-yy")</f>
        <v>Feb-23</v>
      </c>
      <c r="X12" s="644" t="str">
        <f t="shared" si="3"/>
        <v>Mar-23</v>
      </c>
      <c r="Y12" s="644" t="str">
        <f t="shared" si="3"/>
        <v>Apr-23</v>
      </c>
      <c r="Z12" s="644" t="str">
        <f t="shared" si="3"/>
        <v>May-23</v>
      </c>
      <c r="AA12" s="644" t="str">
        <f t="shared" si="3"/>
        <v>Jun-23</v>
      </c>
      <c r="AB12" s="644" t="str">
        <f t="shared" si="3"/>
        <v>Jul-23</v>
      </c>
      <c r="AC12" s="644" t="str">
        <f t="shared" si="3"/>
        <v>Aug-23</v>
      </c>
      <c r="AD12" s="644" t="str">
        <f t="shared" si="3"/>
        <v>Sep-23</v>
      </c>
      <c r="AE12" s="644" t="str">
        <f t="shared" si="3"/>
        <v>Oct-23</v>
      </c>
      <c r="AF12" s="644" t="str">
        <f t="shared" si="3"/>
        <v>Nov-23</v>
      </c>
      <c r="AG12" s="644" t="str">
        <f t="shared" si="3"/>
        <v>Dec-23</v>
      </c>
      <c r="AH12" s="645">
        <f>$I$7</f>
        <v>2023</v>
      </c>
      <c r="AI12" s="646">
        <f>$AH$12</f>
        <v>2023</v>
      </c>
      <c r="AJ12" s="647" t="s">
        <v>39</v>
      </c>
      <c r="AK12" s="617"/>
      <c r="AL12" s="617"/>
      <c r="AM12" s="617"/>
      <c r="AN12" s="617"/>
      <c r="AO12" s="617"/>
      <c r="AP12" s="617"/>
      <c r="AQ12" s="617"/>
      <c r="AR12" s="617"/>
      <c r="AS12" s="617"/>
      <c r="AT12" s="617"/>
      <c r="AU12" s="617"/>
      <c r="AV12" s="617"/>
    </row>
    <row r="13" spans="1:48" s="654" customFormat="1" ht="13.5" customHeight="1">
      <c r="A13" s="648"/>
      <c r="B13" s="649"/>
      <c r="C13" s="650"/>
      <c r="D13" s="650"/>
      <c r="E13" s="650"/>
      <c r="F13" s="650"/>
      <c r="G13" s="650"/>
      <c r="H13" s="650"/>
      <c r="I13" s="651"/>
      <c r="J13" s="651"/>
      <c r="K13" s="651"/>
      <c r="L13" s="651"/>
      <c r="M13" s="651"/>
      <c r="N13" s="651"/>
      <c r="O13" s="651"/>
      <c r="P13" s="651"/>
      <c r="Q13" s="651"/>
      <c r="R13" s="651"/>
      <c r="S13" s="651"/>
      <c r="T13" s="651"/>
      <c r="U13" s="651"/>
      <c r="V13" s="652"/>
      <c r="W13" s="652"/>
      <c r="X13" s="652"/>
      <c r="Y13" s="652"/>
      <c r="Z13" s="652"/>
      <c r="AA13" s="652"/>
      <c r="AB13" s="652"/>
      <c r="AC13" s="652"/>
      <c r="AD13" s="652"/>
      <c r="AE13" s="652"/>
      <c r="AF13" s="652"/>
      <c r="AG13" s="652"/>
      <c r="AH13" s="652"/>
      <c r="AI13" s="652"/>
      <c r="AJ13" s="652"/>
      <c r="AK13" s="653"/>
      <c r="AL13" s="653"/>
      <c r="AM13" s="653"/>
      <c r="AN13" s="653"/>
      <c r="AO13" s="653"/>
      <c r="AP13" s="653"/>
      <c r="AQ13" s="653"/>
      <c r="AR13" s="653"/>
      <c r="AS13" s="653"/>
      <c r="AT13" s="653"/>
      <c r="AU13" s="653"/>
      <c r="AV13" s="653"/>
    </row>
    <row r="14" spans="1:48" s="654" customFormat="1" ht="13.5" customHeight="1">
      <c r="A14" s="648"/>
      <c r="B14" s="649"/>
      <c r="C14" s="650"/>
      <c r="D14" s="650"/>
      <c r="E14" s="650"/>
      <c r="F14" s="650"/>
      <c r="G14" s="650"/>
      <c r="H14" s="650"/>
      <c r="I14" s="651"/>
      <c r="J14" s="651"/>
      <c r="K14" s="651"/>
      <c r="L14" s="651"/>
      <c r="M14" s="651"/>
      <c r="N14" s="651"/>
      <c r="O14" s="651"/>
      <c r="P14" s="651"/>
      <c r="Q14" s="651"/>
      <c r="R14" s="651"/>
      <c r="S14" s="651"/>
      <c r="T14" s="651"/>
      <c r="U14" s="651"/>
      <c r="V14" s="652"/>
      <c r="W14" s="652"/>
      <c r="X14" s="652"/>
      <c r="Y14" s="652"/>
      <c r="Z14" s="652"/>
      <c r="AA14" s="652"/>
      <c r="AB14" s="652"/>
      <c r="AC14" s="652"/>
      <c r="AD14" s="652"/>
      <c r="AE14" s="652"/>
      <c r="AF14" s="652"/>
      <c r="AG14" s="652"/>
      <c r="AH14" s="652"/>
      <c r="AI14" s="652"/>
      <c r="AJ14" s="652"/>
      <c r="AK14" s="653"/>
      <c r="AL14" s="653"/>
      <c r="AM14" s="653"/>
      <c r="AN14" s="653"/>
      <c r="AO14" s="653"/>
      <c r="AP14" s="653"/>
      <c r="AQ14" s="653"/>
      <c r="AR14" s="653"/>
      <c r="AS14" s="653"/>
      <c r="AT14" s="653"/>
      <c r="AU14" s="653"/>
      <c r="AV14" s="653"/>
    </row>
    <row r="15" spans="1:48" ht="19.5" customHeight="1">
      <c r="A15" s="655" t="s">
        <v>300</v>
      </c>
      <c r="B15" s="656" t="s">
        <v>139</v>
      </c>
      <c r="C15" s="657" t="str">
        <f>$I$3</f>
        <v>Sales</v>
      </c>
      <c r="D15" s="657" t="s">
        <v>22</v>
      </c>
      <c r="E15" s="657" t="s">
        <v>23</v>
      </c>
      <c r="F15" s="657" t="s">
        <v>289</v>
      </c>
      <c r="G15" s="657" t="s">
        <v>21</v>
      </c>
      <c r="H15" s="658"/>
      <c r="I15" s="659">
        <f t="shared" ref="I15:I20" si="4">SUM(J15:U15)</f>
        <v>1498641</v>
      </c>
      <c r="J15" s="660">
        <v>124886.75</v>
      </c>
      <c r="K15" s="660">
        <v>124886.75</v>
      </c>
      <c r="L15" s="660">
        <v>124886.75</v>
      </c>
      <c r="M15" s="660">
        <v>124886.75</v>
      </c>
      <c r="N15" s="660">
        <v>124886.75</v>
      </c>
      <c r="O15" s="660">
        <v>124886.75</v>
      </c>
      <c r="P15" s="660">
        <v>124886.75</v>
      </c>
      <c r="Q15" s="660">
        <v>124886.75</v>
      </c>
      <c r="R15" s="660">
        <v>124886.75</v>
      </c>
      <c r="S15" s="660">
        <v>124886.75</v>
      </c>
      <c r="T15" s="660">
        <v>124886.75</v>
      </c>
      <c r="U15" s="660">
        <v>124886.75</v>
      </c>
      <c r="V15" s="661">
        <f>SUM('1. Headcount'!Z$17:Z$26)</f>
        <v>128759.93000000002</v>
      </c>
      <c r="W15" s="661">
        <f>SUM('1. Headcount'!AA$17:AA$26)</f>
        <v>135153.73000000001</v>
      </c>
      <c r="X15" s="661">
        <f>SUM('1. Headcount'!AB$17:AB$26)</f>
        <v>141547.53000000003</v>
      </c>
      <c r="Y15" s="661">
        <f>SUM('1. Headcount'!AC$17:AC$26)</f>
        <v>151153.67000000001</v>
      </c>
      <c r="Z15" s="661">
        <f>SUM('1. Headcount'!AD$17:AD$26)</f>
        <v>151153.67000000001</v>
      </c>
      <c r="AA15" s="661">
        <f>SUM('1. Headcount'!AE$17:AE$26)</f>
        <v>151153.67000000001</v>
      </c>
      <c r="AB15" s="661">
        <f>SUM('1. Headcount'!AF$17:AF$26)</f>
        <v>151153.67000000001</v>
      </c>
      <c r="AC15" s="661">
        <f>SUM('1. Headcount'!AG$17:AG$26)</f>
        <v>151153.67000000001</v>
      </c>
      <c r="AD15" s="661">
        <f>SUM('1. Headcount'!AH$17:AH$26)</f>
        <v>151153.67000000001</v>
      </c>
      <c r="AE15" s="661">
        <f>SUM('1. Headcount'!AI$17:AI$26)</f>
        <v>151153.67000000001</v>
      </c>
      <c r="AF15" s="661">
        <f>SUM('1. Headcount'!AJ$17:AJ$26)</f>
        <v>151153.67000000001</v>
      </c>
      <c r="AG15" s="661">
        <f>SUM('1. Headcount'!AK$17:AK$26)</f>
        <v>151153.67000000001</v>
      </c>
      <c r="AH15" s="662">
        <f>SUM(V15:AG15)</f>
        <v>1765844.22</v>
      </c>
      <c r="AI15" s="663">
        <v>1528613.82</v>
      </c>
      <c r="AJ15" s="664">
        <f t="shared" ref="AJ15:AJ22" si="5">AI15-AH15</f>
        <v>-237230.39999999991</v>
      </c>
      <c r="AK15" s="617"/>
      <c r="AL15" s="617"/>
      <c r="AM15" s="617"/>
      <c r="AN15" s="617"/>
      <c r="AO15" s="617"/>
      <c r="AP15" s="617"/>
      <c r="AQ15" s="617"/>
      <c r="AR15" s="617"/>
      <c r="AS15" s="617"/>
      <c r="AT15" s="617"/>
      <c r="AU15" s="617"/>
      <c r="AV15" s="617"/>
    </row>
    <row r="16" spans="1:48" ht="19.5" customHeight="1">
      <c r="A16" s="665"/>
      <c r="B16" s="666" t="s">
        <v>140</v>
      </c>
      <c r="C16" s="657" t="str">
        <f>$I$3</f>
        <v>Sales</v>
      </c>
      <c r="D16" s="657" t="str">
        <f t="shared" ref="D16:G19" si="6">D15</f>
        <v>No Market</v>
      </c>
      <c r="E16" s="657" t="s">
        <v>23</v>
      </c>
      <c r="F16" s="657" t="s">
        <v>289</v>
      </c>
      <c r="G16" s="657" t="str">
        <f t="shared" si="6"/>
        <v>No Product</v>
      </c>
      <c r="H16" s="658"/>
      <c r="I16" s="667">
        <f t="shared" si="4"/>
        <v>72458</v>
      </c>
      <c r="J16" s="668">
        <v>6038.166666666667</v>
      </c>
      <c r="K16" s="668">
        <v>6038.166666666667</v>
      </c>
      <c r="L16" s="668">
        <v>6038.166666666667</v>
      </c>
      <c r="M16" s="668">
        <v>6038.166666666667</v>
      </c>
      <c r="N16" s="668">
        <v>6038.166666666667</v>
      </c>
      <c r="O16" s="668">
        <v>6038.166666666667</v>
      </c>
      <c r="P16" s="668">
        <v>6038.166666666667</v>
      </c>
      <c r="Q16" s="668">
        <v>6038.166666666667</v>
      </c>
      <c r="R16" s="668">
        <v>6038.166666666667</v>
      </c>
      <c r="S16" s="668">
        <v>6038.166666666667</v>
      </c>
      <c r="T16" s="668">
        <v>6038.166666666667</v>
      </c>
      <c r="U16" s="668">
        <v>6038.166666666667</v>
      </c>
      <c r="V16" s="661">
        <f>SUM('1. Headcount'!AM$17:AM$26,'1. Headcount'!AZ$17:AZ$26)</f>
        <v>9207.0223460000034</v>
      </c>
      <c r="W16" s="661">
        <f>SUM('1. Headcount'!AN$17:AN$26,'1. Headcount'!BA$17:BA$26)</f>
        <v>8461.8258860000005</v>
      </c>
      <c r="X16" s="661">
        <f>SUM('1. Headcount'!AO$17:AO$26,'1. Headcount'!BB$17:BB$26)</f>
        <v>8847.277485999999</v>
      </c>
      <c r="Y16" s="661">
        <f>SUM('1. Headcount'!AP$17:AP$26,'1. Headcount'!BC$17:BC$26)</f>
        <v>9446.0579739999994</v>
      </c>
      <c r="Z16" s="661">
        <f>SUM('1. Headcount'!AQ$17:AQ$26,'1. Headcount'!BD$17:BD$26)</f>
        <v>9432.578677999998</v>
      </c>
      <c r="AA16" s="661">
        <f>SUM('1. Headcount'!AR$17:AR$26,'1. Headcount'!BE$17:BE$26)</f>
        <v>9415.3183259999987</v>
      </c>
      <c r="AB16" s="661">
        <f>SUM('1. Headcount'!AS$17:AS$26,'1. Headcount'!BF$17:BF$26)</f>
        <v>7128.1555259999959</v>
      </c>
      <c r="AC16" s="661">
        <f>SUM('1. Headcount'!AT$17:AT$26,'1. Headcount'!BG$17:BG$26)</f>
        <v>4233.5951659999992</v>
      </c>
      <c r="AD16" s="661">
        <f>SUM('1. Headcount'!AU$17:AU$26,'1. Headcount'!BH$17:BH$26)</f>
        <v>3361.1664920000003</v>
      </c>
      <c r="AE16" s="661">
        <f>SUM('1. Headcount'!AV$17:AV$26,'1. Headcount'!BI$17:BI$26)</f>
        <v>3360.7527800000003</v>
      </c>
      <c r="AF16" s="661">
        <f>SUM('1. Headcount'!AW$17:AW$26,'1. Headcount'!BJ$17:BJ$26)</f>
        <v>3360.7527800000003</v>
      </c>
      <c r="AG16" s="661">
        <f>SUM('1. Headcount'!AX$17:AX$26,'1. Headcount'!BK$17:BK$26)</f>
        <v>2964.3801799999978</v>
      </c>
      <c r="AH16" s="669">
        <f t="shared" ref="AH16:AH21" si="7">SUM(V16:AG16)</f>
        <v>79218.883619999979</v>
      </c>
      <c r="AI16" s="670">
        <v>73907.16</v>
      </c>
      <c r="AJ16" s="671">
        <f t="shared" si="5"/>
        <v>-5311.7236199999752</v>
      </c>
      <c r="AK16" s="617"/>
      <c r="AL16" s="617"/>
      <c r="AM16" s="617"/>
      <c r="AN16" s="617"/>
      <c r="AO16" s="617"/>
      <c r="AP16" s="617"/>
      <c r="AQ16" s="617"/>
      <c r="AR16" s="617"/>
      <c r="AS16" s="617"/>
      <c r="AT16" s="617"/>
      <c r="AU16" s="617"/>
      <c r="AV16" s="617"/>
    </row>
    <row r="17" spans="1:48" ht="19.5" customHeight="1">
      <c r="A17" s="665"/>
      <c r="B17" s="666" t="s">
        <v>141</v>
      </c>
      <c r="C17" s="657" t="str">
        <f>$I$3</f>
        <v>Sales</v>
      </c>
      <c r="D17" s="657" t="str">
        <f t="shared" si="6"/>
        <v>No Market</v>
      </c>
      <c r="E17" s="657" t="s">
        <v>23</v>
      </c>
      <c r="F17" s="657" t="s">
        <v>289</v>
      </c>
      <c r="G17" s="657" t="str">
        <f t="shared" si="6"/>
        <v>No Product</v>
      </c>
      <c r="H17" s="658"/>
      <c r="I17" s="667">
        <f t="shared" si="4"/>
        <v>178456.00000000003</v>
      </c>
      <c r="J17" s="668">
        <v>14871.333333333334</v>
      </c>
      <c r="K17" s="668">
        <v>14871.333333333334</v>
      </c>
      <c r="L17" s="668">
        <v>14871.333333333334</v>
      </c>
      <c r="M17" s="668">
        <v>14871.333333333334</v>
      </c>
      <c r="N17" s="668">
        <v>14871.333333333334</v>
      </c>
      <c r="O17" s="668">
        <v>14871.333333333334</v>
      </c>
      <c r="P17" s="668">
        <v>14871.333333333334</v>
      </c>
      <c r="Q17" s="668">
        <v>14871.333333333334</v>
      </c>
      <c r="R17" s="668">
        <v>14871.333333333334</v>
      </c>
      <c r="S17" s="668">
        <v>14871.333333333334</v>
      </c>
      <c r="T17" s="668">
        <v>14871.333333333334</v>
      </c>
      <c r="U17" s="668">
        <v>14871.333333333334</v>
      </c>
      <c r="V17" s="661">
        <f>SUM('1. Headcount'!BM$17:BM$26)</f>
        <v>7448.5391999999993</v>
      </c>
      <c r="W17" s="661">
        <f>SUM('1. Headcount'!BN$17:BN$26)</f>
        <v>8112.4771999999994</v>
      </c>
      <c r="X17" s="661">
        <f>SUM('1. Headcount'!BO$17:BO$26)</f>
        <v>8176.4151999999995</v>
      </c>
      <c r="Y17" s="661">
        <f>SUM('1. Headcount'!BP$17:BP$26)</f>
        <v>9064.5993999999992</v>
      </c>
      <c r="Z17" s="661">
        <f>SUM('1. Headcount'!BQ$17:BQ$26)</f>
        <v>9064.5993999999992</v>
      </c>
      <c r="AA17" s="661">
        <f>SUM('1. Headcount'!BR$17:BR$26)</f>
        <v>9064.5993999999992</v>
      </c>
      <c r="AB17" s="661">
        <f>SUM('1. Headcount'!BS$17:BS$26)</f>
        <v>9064.5993999999992</v>
      </c>
      <c r="AC17" s="661">
        <f>SUM('1. Headcount'!BT$17:BT$26)</f>
        <v>9064.5993999999992</v>
      </c>
      <c r="AD17" s="661">
        <f>SUM('1. Headcount'!BU$17:BU$26)</f>
        <v>9064.5993999999992</v>
      </c>
      <c r="AE17" s="661">
        <f>SUM('1. Headcount'!BV$17:BV$26)</f>
        <v>9064.5993999999992</v>
      </c>
      <c r="AF17" s="661">
        <f>SUM('1. Headcount'!BW$17:BW$26)</f>
        <v>9064.5993999999992</v>
      </c>
      <c r="AG17" s="661">
        <f>SUM('1. Headcount'!BX$17:BX$26)</f>
        <v>9064.5993999999992</v>
      </c>
      <c r="AH17" s="669">
        <f t="shared" si="7"/>
        <v>105318.82620000001</v>
      </c>
      <c r="AI17" s="670">
        <v>98654</v>
      </c>
      <c r="AJ17" s="671">
        <f t="shared" si="5"/>
        <v>-6664.8262000000104</v>
      </c>
      <c r="AK17" s="617"/>
      <c r="AL17" s="617"/>
      <c r="AM17" s="617"/>
      <c r="AN17" s="617"/>
      <c r="AO17" s="617"/>
      <c r="AP17" s="617"/>
      <c r="AQ17" s="617"/>
      <c r="AR17" s="617"/>
      <c r="AS17" s="617"/>
      <c r="AT17" s="617"/>
      <c r="AU17" s="617"/>
      <c r="AV17" s="617"/>
    </row>
    <row r="18" spans="1:48" ht="19.5" customHeight="1">
      <c r="A18" s="655" t="s">
        <v>301</v>
      </c>
      <c r="B18" s="666" t="s">
        <v>143</v>
      </c>
      <c r="C18" s="657" t="str">
        <f>$I$3</f>
        <v>Sales</v>
      </c>
      <c r="D18" s="657" t="str">
        <f t="shared" si="6"/>
        <v>No Market</v>
      </c>
      <c r="E18" s="657" t="s">
        <v>23</v>
      </c>
      <c r="F18" s="657" t="s">
        <v>289</v>
      </c>
      <c r="G18" s="657" t="str">
        <f t="shared" si="6"/>
        <v>No Product</v>
      </c>
      <c r="H18" s="658"/>
      <c r="I18" s="667">
        <f t="shared" si="4"/>
        <v>1202010.1499999999</v>
      </c>
      <c r="J18" s="672">
        <v>418103.8</v>
      </c>
      <c r="K18" s="668">
        <v>48439</v>
      </c>
      <c r="L18" s="668">
        <v>73868.820000000007</v>
      </c>
      <c r="M18" s="668">
        <v>72691.53</v>
      </c>
      <c r="N18" s="668">
        <v>60688.05</v>
      </c>
      <c r="O18" s="668">
        <v>80593.63</v>
      </c>
      <c r="P18" s="668">
        <v>64636.27</v>
      </c>
      <c r="Q18" s="668">
        <v>75732.929999999993</v>
      </c>
      <c r="R18" s="668">
        <v>64503.360000000001</v>
      </c>
      <c r="S18" s="668">
        <v>84404.33</v>
      </c>
      <c r="T18" s="668">
        <v>80254.37</v>
      </c>
      <c r="U18" s="668">
        <v>78094.06</v>
      </c>
      <c r="V18" s="674">
        <f>'2. Sales &amp; Marketing'!L$24</f>
        <v>79000</v>
      </c>
      <c r="W18" s="674">
        <f>'2. Sales &amp; Marketing'!M$24</f>
        <v>46900</v>
      </c>
      <c r="X18" s="674">
        <f>'2. Sales &amp; Marketing'!N$24</f>
        <v>93000</v>
      </c>
      <c r="Y18" s="674">
        <f>'2. Sales &amp; Marketing'!O$24</f>
        <v>90000</v>
      </c>
      <c r="Z18" s="674">
        <f>'2. Sales &amp; Marketing'!P$24</f>
        <v>90000</v>
      </c>
      <c r="AA18" s="674">
        <f>'2. Sales &amp; Marketing'!Q$24</f>
        <v>82000</v>
      </c>
      <c r="AB18" s="674">
        <f>'2. Sales &amp; Marketing'!R$24</f>
        <v>82000</v>
      </c>
      <c r="AC18" s="674">
        <f>'2. Sales &amp; Marketing'!S$24</f>
        <v>81000</v>
      </c>
      <c r="AD18" s="674">
        <f>'2. Sales &amp; Marketing'!T$24</f>
        <v>81000</v>
      </c>
      <c r="AE18" s="674">
        <f>'2. Sales &amp; Marketing'!U$24</f>
        <v>95000</v>
      </c>
      <c r="AF18" s="674">
        <f>'2. Sales &amp; Marketing'!V$24</f>
        <v>90000</v>
      </c>
      <c r="AG18" s="674">
        <f>'2. Sales &amp; Marketing'!W$24</f>
        <v>87000</v>
      </c>
      <c r="AH18" s="669">
        <f t="shared" si="7"/>
        <v>996900</v>
      </c>
      <c r="AI18" s="670">
        <v>996900</v>
      </c>
      <c r="AJ18" s="673">
        <f>AI18-AH18</f>
        <v>0</v>
      </c>
      <c r="AK18" s="617"/>
      <c r="AL18" s="617"/>
      <c r="AM18" s="617"/>
      <c r="AN18" s="617"/>
      <c r="AO18" s="617"/>
      <c r="AP18" s="617"/>
      <c r="AQ18" s="617"/>
      <c r="AR18" s="617"/>
      <c r="AS18" s="617"/>
      <c r="AT18" s="617"/>
      <c r="AU18" s="617"/>
      <c r="AV18" s="617"/>
    </row>
    <row r="19" spans="1:48" ht="19.5" customHeight="1">
      <c r="A19" s="655" t="s">
        <v>302</v>
      </c>
      <c r="B19" s="666" t="s">
        <v>144</v>
      </c>
      <c r="C19" s="657" t="str">
        <f>C17</f>
        <v>Sales</v>
      </c>
      <c r="D19" s="657" t="str">
        <f t="shared" si="6"/>
        <v>No Market</v>
      </c>
      <c r="E19" s="657" t="s">
        <v>23</v>
      </c>
      <c r="F19" s="657" t="s">
        <v>289</v>
      </c>
      <c r="G19" s="657" t="str">
        <f t="shared" si="6"/>
        <v>No Product</v>
      </c>
      <c r="H19" s="658"/>
      <c r="I19" s="667">
        <f t="shared" si="4"/>
        <v>327843.80999999994</v>
      </c>
      <c r="J19" s="672">
        <v>144482.9</v>
      </c>
      <c r="K19" s="668">
        <v>13574.97</v>
      </c>
      <c r="L19" s="668">
        <v>16386.22</v>
      </c>
      <c r="M19" s="668">
        <v>18499.740000000002</v>
      </c>
      <c r="N19" s="668">
        <v>15217.68</v>
      </c>
      <c r="O19" s="668">
        <v>15746.39</v>
      </c>
      <c r="P19" s="668">
        <v>12999.46</v>
      </c>
      <c r="Q19" s="668">
        <v>17597.75</v>
      </c>
      <c r="R19" s="668">
        <v>21172.81</v>
      </c>
      <c r="S19" s="668">
        <v>18087.53</v>
      </c>
      <c r="T19" s="668">
        <v>15410.51</v>
      </c>
      <c r="U19" s="668">
        <v>18667.849999999999</v>
      </c>
      <c r="V19" s="674">
        <f>'3. T&amp;E'!P$26</f>
        <v>12000</v>
      </c>
      <c r="W19" s="674">
        <f>'3. T&amp;E'!Q$26</f>
        <v>12000</v>
      </c>
      <c r="X19" s="674">
        <f>'3. T&amp;E'!R$26</f>
        <v>12000</v>
      </c>
      <c r="Y19" s="674">
        <f>'3. T&amp;E'!S$26</f>
        <v>32000</v>
      </c>
      <c r="Z19" s="674">
        <f>'3. T&amp;E'!T$26</f>
        <v>137000</v>
      </c>
      <c r="AA19" s="674">
        <f>'3. T&amp;E'!U$26</f>
        <v>52000</v>
      </c>
      <c r="AB19" s="674">
        <f>'3. T&amp;E'!V$26</f>
        <v>72000</v>
      </c>
      <c r="AC19" s="674">
        <f>'3. T&amp;E'!W$26</f>
        <v>52000</v>
      </c>
      <c r="AD19" s="674">
        <f>'3. T&amp;E'!X$26</f>
        <v>52000</v>
      </c>
      <c r="AE19" s="674">
        <f>'3. T&amp;E'!Y$26</f>
        <v>72000</v>
      </c>
      <c r="AF19" s="674">
        <f>'3. T&amp;E'!Z$26</f>
        <v>52000</v>
      </c>
      <c r="AG19" s="674">
        <f>'3. T&amp;E'!AA$26</f>
        <v>52000</v>
      </c>
      <c r="AH19" s="669">
        <f t="shared" si="7"/>
        <v>609000</v>
      </c>
      <c r="AI19" s="670">
        <v>365800</v>
      </c>
      <c r="AJ19" s="673">
        <f t="shared" si="5"/>
        <v>-243200</v>
      </c>
      <c r="AK19" s="617"/>
      <c r="AL19" s="617"/>
      <c r="AM19" s="617"/>
      <c r="AN19" s="617"/>
      <c r="AO19" s="617"/>
      <c r="AP19" s="617"/>
      <c r="AQ19" s="617"/>
      <c r="AR19" s="617"/>
      <c r="AS19" s="617"/>
      <c r="AT19" s="617"/>
      <c r="AU19" s="617"/>
      <c r="AV19" s="617"/>
    </row>
    <row r="20" spans="1:48" ht="19.5" customHeight="1">
      <c r="A20" s="655"/>
      <c r="B20" s="666" t="s">
        <v>145</v>
      </c>
      <c r="C20" s="657" t="str">
        <f t="shared" ref="C20:G21" si="8">C19</f>
        <v>Sales</v>
      </c>
      <c r="D20" s="657" t="str">
        <f t="shared" si="8"/>
        <v>No Market</v>
      </c>
      <c r="E20" s="657" t="s">
        <v>23</v>
      </c>
      <c r="F20" s="657" t="s">
        <v>289</v>
      </c>
      <c r="G20" s="657" t="str">
        <f t="shared" si="8"/>
        <v>No Product</v>
      </c>
      <c r="H20" s="658"/>
      <c r="I20" s="667">
        <f t="shared" si="4"/>
        <v>4862.3099999999995</v>
      </c>
      <c r="J20" s="672">
        <v>2206.1999999999998</v>
      </c>
      <c r="K20" s="668">
        <v>201.59</v>
      </c>
      <c r="L20" s="668">
        <v>261.95999999999998</v>
      </c>
      <c r="M20" s="668">
        <v>267.42</v>
      </c>
      <c r="N20" s="668">
        <v>242.71</v>
      </c>
      <c r="O20" s="668">
        <v>215.45</v>
      </c>
      <c r="P20" s="668">
        <v>242.58</v>
      </c>
      <c r="Q20" s="668">
        <v>273.10000000000002</v>
      </c>
      <c r="R20" s="668">
        <v>198.23</v>
      </c>
      <c r="S20" s="668">
        <v>215.04</v>
      </c>
      <c r="T20" s="668">
        <v>275.49</v>
      </c>
      <c r="U20" s="668">
        <v>262.54000000000002</v>
      </c>
      <c r="V20" s="674">
        <f>V25*20</f>
        <v>200</v>
      </c>
      <c r="W20" s="674">
        <f t="shared" ref="W20:AG20" si="9">W25*20</f>
        <v>200</v>
      </c>
      <c r="X20" s="674">
        <f t="shared" si="9"/>
        <v>200</v>
      </c>
      <c r="Y20" s="674">
        <f t="shared" si="9"/>
        <v>200</v>
      </c>
      <c r="Z20" s="674">
        <f t="shared" si="9"/>
        <v>200</v>
      </c>
      <c r="AA20" s="674">
        <f t="shared" si="9"/>
        <v>200</v>
      </c>
      <c r="AB20" s="674">
        <f t="shared" si="9"/>
        <v>200</v>
      </c>
      <c r="AC20" s="674">
        <f t="shared" si="9"/>
        <v>200</v>
      </c>
      <c r="AD20" s="674">
        <f t="shared" si="9"/>
        <v>200</v>
      </c>
      <c r="AE20" s="674">
        <f t="shared" si="9"/>
        <v>200</v>
      </c>
      <c r="AF20" s="674">
        <f t="shared" si="9"/>
        <v>200</v>
      </c>
      <c r="AG20" s="674">
        <f t="shared" si="9"/>
        <v>200</v>
      </c>
      <c r="AH20" s="669">
        <f t="shared" si="7"/>
        <v>2400</v>
      </c>
      <c r="AI20" s="670">
        <v>3180</v>
      </c>
      <c r="AJ20" s="673">
        <f t="shared" si="5"/>
        <v>780</v>
      </c>
      <c r="AK20" s="617"/>
      <c r="AL20" s="617"/>
      <c r="AM20" s="617"/>
      <c r="AN20" s="617"/>
      <c r="AO20" s="617"/>
      <c r="AP20" s="617"/>
      <c r="AQ20" s="617"/>
      <c r="AR20" s="617"/>
      <c r="AS20" s="617"/>
      <c r="AT20" s="617"/>
      <c r="AU20" s="617"/>
      <c r="AV20" s="617"/>
    </row>
    <row r="21" spans="1:48" ht="19.5" customHeight="1">
      <c r="A21" s="675"/>
      <c r="B21" s="676" t="s">
        <v>146</v>
      </c>
      <c r="C21" s="657" t="str">
        <f t="shared" si="8"/>
        <v>Sales</v>
      </c>
      <c r="D21" s="657" t="str">
        <f t="shared" si="8"/>
        <v>No Market</v>
      </c>
      <c r="E21" s="657" t="s">
        <v>23</v>
      </c>
      <c r="F21" s="657" t="s">
        <v>289</v>
      </c>
      <c r="G21" s="657" t="str">
        <f t="shared" si="8"/>
        <v>No Product</v>
      </c>
      <c r="H21" s="658"/>
      <c r="I21" s="677">
        <v>0</v>
      </c>
      <c r="J21" s="678"/>
      <c r="K21" s="679"/>
      <c r="L21" s="679"/>
      <c r="M21" s="679"/>
      <c r="N21" s="679"/>
      <c r="O21" s="679"/>
      <c r="P21" s="679"/>
      <c r="Q21" s="679"/>
      <c r="R21" s="679"/>
      <c r="S21" s="679"/>
      <c r="T21" s="679"/>
      <c r="U21" s="679"/>
      <c r="V21" s="674"/>
      <c r="W21" s="674"/>
      <c r="X21" s="674"/>
      <c r="Y21" s="674"/>
      <c r="Z21" s="674"/>
      <c r="AA21" s="674"/>
      <c r="AB21" s="674">
        <v>1750</v>
      </c>
      <c r="AC21" s="674">
        <v>1750</v>
      </c>
      <c r="AD21" s="674">
        <v>1750</v>
      </c>
      <c r="AE21" s="674">
        <v>1750</v>
      </c>
      <c r="AF21" s="674">
        <v>1750</v>
      </c>
      <c r="AG21" s="674">
        <v>1750</v>
      </c>
      <c r="AH21" s="680">
        <f t="shared" si="7"/>
        <v>10500</v>
      </c>
      <c r="AI21" s="681">
        <v>0</v>
      </c>
      <c r="AJ21" s="682">
        <f t="shared" si="5"/>
        <v>-10500</v>
      </c>
      <c r="AK21" s="617"/>
      <c r="AL21" s="617"/>
      <c r="AM21" s="617"/>
      <c r="AN21" s="617"/>
      <c r="AO21" s="617"/>
      <c r="AP21" s="617"/>
      <c r="AQ21" s="617"/>
      <c r="AR21" s="617"/>
      <c r="AS21" s="617"/>
      <c r="AT21" s="617"/>
      <c r="AU21" s="617"/>
      <c r="AV21" s="617"/>
    </row>
    <row r="22" spans="1:48" ht="12" customHeight="1">
      <c r="A22" s="271"/>
      <c r="B22" s="683"/>
      <c r="C22" s="684"/>
      <c r="D22" s="684"/>
      <c r="E22" s="684"/>
      <c r="F22" s="684"/>
      <c r="G22" s="684"/>
      <c r="H22" s="658"/>
      <c r="I22" s="685"/>
      <c r="J22" s="685"/>
      <c r="K22" s="685"/>
      <c r="L22" s="685"/>
      <c r="M22" s="685"/>
      <c r="N22" s="685"/>
      <c r="O22" s="685"/>
      <c r="P22" s="685"/>
      <c r="Q22" s="685"/>
      <c r="R22" s="685"/>
      <c r="S22" s="685"/>
      <c r="T22" s="685"/>
      <c r="U22" s="685"/>
      <c r="V22" s="686"/>
      <c r="W22" s="685"/>
      <c r="X22" s="685"/>
      <c r="Y22" s="685"/>
      <c r="Z22" s="686"/>
      <c r="AA22" s="685"/>
      <c r="AB22" s="685"/>
      <c r="AC22" s="685"/>
      <c r="AD22" s="685"/>
      <c r="AE22" s="685"/>
      <c r="AF22" s="685"/>
      <c r="AG22" s="685"/>
      <c r="AH22" s="685"/>
      <c r="AI22" s="687"/>
      <c r="AJ22" s="685">
        <f t="shared" si="5"/>
        <v>0</v>
      </c>
      <c r="AK22" s="617"/>
      <c r="AL22" s="617"/>
      <c r="AM22" s="617"/>
      <c r="AN22" s="617"/>
      <c r="AO22" s="617"/>
      <c r="AP22" s="617"/>
      <c r="AQ22" s="617"/>
      <c r="AR22" s="617"/>
      <c r="AS22" s="617"/>
      <c r="AT22" s="617"/>
      <c r="AU22" s="617"/>
      <c r="AV22" s="617"/>
    </row>
    <row r="23" spans="1:48" s="698" customFormat="1" ht="19.5" customHeight="1">
      <c r="A23" s="688"/>
      <c r="B23" s="689" t="s">
        <v>27</v>
      </c>
      <c r="C23" s="690" t="str">
        <f>C21</f>
        <v>Sales</v>
      </c>
      <c r="D23" s="690" t="str">
        <f>D21</f>
        <v>No Market</v>
      </c>
      <c r="E23" s="690" t="s">
        <v>23</v>
      </c>
      <c r="F23" s="690" t="s">
        <v>289</v>
      </c>
      <c r="G23" s="690" t="str">
        <f>G21</f>
        <v>No Product</v>
      </c>
      <c r="H23" s="691"/>
      <c r="I23" s="692">
        <f>SUM(J23:U23)</f>
        <v>1627852.2699999998</v>
      </c>
      <c r="J23" s="693">
        <v>614917.9</v>
      </c>
      <c r="K23" s="693">
        <v>66433.56</v>
      </c>
      <c r="L23" s="693">
        <v>94694</v>
      </c>
      <c r="M23" s="693">
        <v>96141.69</v>
      </c>
      <c r="N23" s="693">
        <v>79584.44</v>
      </c>
      <c r="O23" s="693">
        <v>100596.47</v>
      </c>
      <c r="P23" s="693">
        <v>82268.31</v>
      </c>
      <c r="Q23" s="693">
        <v>96862.78</v>
      </c>
      <c r="R23" s="693">
        <v>90162.4</v>
      </c>
      <c r="S23" s="693">
        <v>106017.9</v>
      </c>
      <c r="T23" s="693">
        <v>99441.37</v>
      </c>
      <c r="U23" s="693">
        <v>100731.45</v>
      </c>
      <c r="V23" s="693">
        <f>SUM(V15:V21)</f>
        <v>236615.49154600003</v>
      </c>
      <c r="W23" s="693">
        <f>SUM(W15:W21)</f>
        <v>210828.03308600001</v>
      </c>
      <c r="X23" s="693">
        <f t="shared" ref="X23:AG23" si="10">SUM(X15:X21)</f>
        <v>263771.22268600005</v>
      </c>
      <c r="Y23" s="693">
        <f t="shared" si="10"/>
        <v>291864.32737399999</v>
      </c>
      <c r="Z23" s="693">
        <f t="shared" si="10"/>
        <v>396850.84807800001</v>
      </c>
      <c r="AA23" s="693">
        <f t="shared" si="10"/>
        <v>303833.587726</v>
      </c>
      <c r="AB23" s="693">
        <f t="shared" si="10"/>
        <v>323296.42492600001</v>
      </c>
      <c r="AC23" s="693">
        <f t="shared" si="10"/>
        <v>299401.864566</v>
      </c>
      <c r="AD23" s="693">
        <f t="shared" si="10"/>
        <v>298529.43589199998</v>
      </c>
      <c r="AE23" s="693">
        <f t="shared" si="10"/>
        <v>332529.02218000003</v>
      </c>
      <c r="AF23" s="693">
        <f t="shared" si="10"/>
        <v>307529.02218000003</v>
      </c>
      <c r="AG23" s="693">
        <f t="shared" si="10"/>
        <v>304132.64958000003</v>
      </c>
      <c r="AH23" s="694">
        <f>SUM(V23:AG23)</f>
        <v>3569181.9298199997</v>
      </c>
      <c r="AI23" s="695">
        <v>3478448.5872999998</v>
      </c>
      <c r="AJ23" s="696">
        <f>AI23-AH23</f>
        <v>-90733.342519999947</v>
      </c>
      <c r="AK23" s="697"/>
      <c r="AL23" s="697"/>
      <c r="AM23" s="697"/>
      <c r="AN23" s="697"/>
      <c r="AO23" s="697"/>
      <c r="AP23" s="697"/>
      <c r="AQ23" s="697"/>
      <c r="AR23" s="697"/>
      <c r="AS23" s="697"/>
      <c r="AT23" s="697"/>
      <c r="AU23" s="697"/>
      <c r="AV23" s="697"/>
    </row>
    <row r="24" spans="1:48" ht="12" customHeight="1">
      <c r="A24" s="271"/>
      <c r="B24" s="683"/>
      <c r="C24" s="684"/>
      <c r="D24" s="684"/>
      <c r="E24" s="684"/>
      <c r="F24" s="684"/>
      <c r="G24" s="684"/>
      <c r="H24" s="658"/>
      <c r="I24" s="699"/>
      <c r="J24" s="699"/>
      <c r="K24" s="699"/>
      <c r="L24" s="699"/>
      <c r="M24" s="699"/>
      <c r="N24" s="699"/>
      <c r="O24" s="699"/>
      <c r="P24" s="699"/>
      <c r="Q24" s="699"/>
      <c r="R24" s="699"/>
      <c r="S24" s="699"/>
      <c r="T24" s="699"/>
      <c r="U24" s="699"/>
      <c r="V24" s="271"/>
      <c r="W24" s="271"/>
      <c r="X24" s="271"/>
      <c r="Y24" s="271"/>
      <c r="Z24" s="271"/>
      <c r="AA24" s="271"/>
      <c r="AB24" s="271"/>
      <c r="AC24" s="271"/>
      <c r="AD24" s="271"/>
      <c r="AE24" s="271"/>
      <c r="AF24" s="271"/>
      <c r="AG24" s="271"/>
      <c r="AH24" s="271"/>
      <c r="AI24" s="700"/>
      <c r="AJ24" s="271"/>
      <c r="AK24" s="617"/>
      <c r="AL24" s="617"/>
      <c r="AM24" s="617"/>
      <c r="AN24" s="617"/>
      <c r="AO24" s="617"/>
      <c r="AP24" s="617"/>
      <c r="AQ24" s="617"/>
      <c r="AR24" s="617"/>
      <c r="AS24" s="617"/>
      <c r="AT24" s="617"/>
      <c r="AU24" s="617"/>
      <c r="AV24" s="617"/>
    </row>
    <row r="25" spans="1:48" s="698" customFormat="1" ht="19.5" customHeight="1">
      <c r="A25" s="272"/>
      <c r="B25" s="701" t="s">
        <v>153</v>
      </c>
      <c r="C25" s="702" t="str">
        <f>C23</f>
        <v>Sales</v>
      </c>
      <c r="D25" s="702" t="str">
        <f>D23</f>
        <v>No Market</v>
      </c>
      <c r="E25" s="702" t="s">
        <v>23</v>
      </c>
      <c r="F25" s="702" t="s">
        <v>289</v>
      </c>
      <c r="G25" s="702" t="str">
        <f>G23</f>
        <v>No Product</v>
      </c>
      <c r="H25" s="691"/>
      <c r="I25" s="703">
        <f>U25</f>
        <v>0</v>
      </c>
      <c r="J25" s="704"/>
      <c r="K25" s="704"/>
      <c r="L25" s="704"/>
      <c r="M25" s="704"/>
      <c r="N25" s="704"/>
      <c r="O25" s="704"/>
      <c r="P25" s="704"/>
      <c r="Q25" s="704"/>
      <c r="R25" s="704"/>
      <c r="S25" s="704"/>
      <c r="T25" s="704"/>
      <c r="U25" s="704"/>
      <c r="V25" s="705">
        <f>COUNT('1. Headcount'!BZ$17:BZ$26)</f>
        <v>10</v>
      </c>
      <c r="W25" s="705">
        <f>COUNT('1. Headcount'!CA$17:CA$26)</f>
        <v>10</v>
      </c>
      <c r="X25" s="705">
        <f>COUNT('1. Headcount'!CB$17:CB$26)</f>
        <v>10</v>
      </c>
      <c r="Y25" s="705">
        <f>COUNT('1. Headcount'!CC$17:CC$26)</f>
        <v>10</v>
      </c>
      <c r="Z25" s="705">
        <f>COUNT('1. Headcount'!CD$17:CD$26)</f>
        <v>10</v>
      </c>
      <c r="AA25" s="705">
        <f>COUNT('1. Headcount'!CE$17:CE$26)</f>
        <v>10</v>
      </c>
      <c r="AB25" s="705">
        <f>COUNT('1. Headcount'!CF$17:CF$26)</f>
        <v>10</v>
      </c>
      <c r="AC25" s="705">
        <f>COUNT('1. Headcount'!CG$17:CG$26)</f>
        <v>10</v>
      </c>
      <c r="AD25" s="705">
        <f>COUNT('1. Headcount'!CH$17:CH$26)</f>
        <v>10</v>
      </c>
      <c r="AE25" s="705">
        <f>COUNT('1. Headcount'!CI$17:CI$26)</f>
        <v>10</v>
      </c>
      <c r="AF25" s="705">
        <f>COUNT('1. Headcount'!CJ$17:CJ$26)</f>
        <v>10</v>
      </c>
      <c r="AG25" s="705">
        <f>COUNT('1. Headcount'!CK$17:CK$26)</f>
        <v>10</v>
      </c>
      <c r="AH25" s="706">
        <f>AG25</f>
        <v>10</v>
      </c>
      <c r="AI25" s="707">
        <v>10</v>
      </c>
      <c r="AJ25" s="708"/>
      <c r="AK25" s="697"/>
      <c r="AL25" s="697"/>
      <c r="AM25" s="697"/>
      <c r="AN25" s="697"/>
      <c r="AO25" s="697"/>
      <c r="AP25" s="697"/>
      <c r="AQ25" s="697"/>
      <c r="AR25" s="697"/>
      <c r="AS25" s="697"/>
      <c r="AT25" s="697"/>
      <c r="AU25" s="697"/>
      <c r="AV25" s="697"/>
    </row>
    <row r="26" spans="1:48" s="698" customFormat="1" ht="19.5" customHeight="1">
      <c r="A26" s="272"/>
      <c r="B26" s="709" t="s">
        <v>28</v>
      </c>
      <c r="C26" s="702" t="str">
        <f>C25</f>
        <v>Sales</v>
      </c>
      <c r="D26" s="702" t="str">
        <f>D25</f>
        <v>No Market</v>
      </c>
      <c r="E26" s="702" t="s">
        <v>23</v>
      </c>
      <c r="F26" s="702" t="s">
        <v>289</v>
      </c>
      <c r="G26" s="702" t="str">
        <f>G25</f>
        <v>No Product</v>
      </c>
      <c r="H26" s="691"/>
      <c r="I26" s="710">
        <f>U26</f>
        <v>0</v>
      </c>
      <c r="J26" s="711"/>
      <c r="K26" s="711"/>
      <c r="L26" s="711"/>
      <c r="M26" s="711"/>
      <c r="N26" s="711"/>
      <c r="O26" s="711"/>
      <c r="P26" s="711"/>
      <c r="Q26" s="711"/>
      <c r="R26" s="711"/>
      <c r="S26" s="711"/>
      <c r="T26" s="711"/>
      <c r="U26" s="711"/>
      <c r="V26" s="705">
        <f>COUNT('1. Headcount'!CL$17:CL$26)</f>
        <v>10</v>
      </c>
      <c r="W26" s="705">
        <f>COUNT('1. Headcount'!CM$17:CM$26)</f>
        <v>10</v>
      </c>
      <c r="X26" s="705">
        <f>COUNT('1. Headcount'!CN$17:CN$26)</f>
        <v>10</v>
      </c>
      <c r="Y26" s="705">
        <f>COUNT('1. Headcount'!CO$17:CO$26)</f>
        <v>10</v>
      </c>
      <c r="Z26" s="705">
        <f>COUNT('1. Headcount'!CP$17:CP$26)</f>
        <v>10</v>
      </c>
      <c r="AA26" s="705">
        <f>COUNT('1. Headcount'!CQ$17:CQ$26)</f>
        <v>10</v>
      </c>
      <c r="AB26" s="705">
        <f>COUNT('1. Headcount'!CR$17:CR$26)</f>
        <v>10</v>
      </c>
      <c r="AC26" s="705">
        <f>COUNT('1. Headcount'!CS$17:CS$26)</f>
        <v>10</v>
      </c>
      <c r="AD26" s="705">
        <f>COUNT('1. Headcount'!CT$17:CT$26)</f>
        <v>10</v>
      </c>
      <c r="AE26" s="705">
        <f>COUNT('1. Headcount'!CU$17:CU$26)</f>
        <v>10</v>
      </c>
      <c r="AF26" s="705">
        <f>COUNT('1. Headcount'!CV$17:CV$26)</f>
        <v>10</v>
      </c>
      <c r="AG26" s="705">
        <f>COUNT('1. Headcount'!CW$17:CW$26)</f>
        <v>10</v>
      </c>
      <c r="AH26" s="712">
        <f>AG26</f>
        <v>10</v>
      </c>
      <c r="AI26" s="713">
        <v>10</v>
      </c>
      <c r="AJ26" s="714"/>
      <c r="AK26" s="697"/>
      <c r="AL26" s="697"/>
      <c r="AM26" s="697"/>
      <c r="AN26" s="697"/>
      <c r="AO26" s="697"/>
      <c r="AP26" s="697"/>
      <c r="AQ26" s="697"/>
      <c r="AR26" s="697"/>
      <c r="AS26" s="697"/>
      <c r="AT26" s="697"/>
      <c r="AU26" s="697"/>
      <c r="AV26" s="697"/>
    </row>
    <row r="27" spans="1:48" ht="19.5" customHeight="1">
      <c r="A27" s="271"/>
      <c r="B27" s="608"/>
      <c r="C27" s="609"/>
      <c r="D27" s="609"/>
      <c r="E27" s="609"/>
      <c r="F27" s="609"/>
      <c r="G27" s="609"/>
      <c r="H27" s="609"/>
      <c r="I27" s="699"/>
      <c r="J27" s="699"/>
      <c r="K27" s="699"/>
      <c r="L27" s="699"/>
      <c r="M27" s="699"/>
      <c r="N27" s="699"/>
      <c r="O27" s="699"/>
      <c r="P27" s="699"/>
      <c r="Q27" s="699"/>
      <c r="R27" s="699"/>
      <c r="S27" s="699"/>
      <c r="T27" s="699"/>
      <c r="U27" s="699"/>
      <c r="V27" s="271"/>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row>
    <row r="28" spans="1:48" ht="19.5" customHeight="1">
      <c r="A28" s="271"/>
      <c r="B28" s="715"/>
      <c r="C28" s="716"/>
      <c r="D28" s="716"/>
      <c r="E28" s="716"/>
      <c r="F28" s="716"/>
      <c r="G28" s="716"/>
      <c r="H28" s="716"/>
      <c r="I28" s="717"/>
      <c r="J28" s="717"/>
      <c r="K28" s="717"/>
      <c r="L28" s="717"/>
      <c r="M28" s="717"/>
      <c r="N28" s="717"/>
      <c r="O28" s="717"/>
      <c r="P28" s="717"/>
      <c r="Q28" s="717"/>
      <c r="R28" s="717"/>
      <c r="S28" s="717"/>
      <c r="T28" s="717"/>
      <c r="U28" s="717"/>
      <c r="V28" s="718"/>
      <c r="W28" s="718"/>
      <c r="X28" s="718"/>
      <c r="Y28" s="718"/>
      <c r="Z28" s="718"/>
      <c r="AA28" s="718"/>
      <c r="AB28" s="718"/>
      <c r="AC28" s="718"/>
      <c r="AD28" s="718"/>
      <c r="AE28" s="715"/>
      <c r="AF28" s="719"/>
      <c r="AG28" s="718"/>
      <c r="AH28" s="99"/>
      <c r="AI28" s="99"/>
      <c r="AJ28" s="617"/>
      <c r="AK28" s="617"/>
      <c r="AL28" s="617"/>
      <c r="AM28" s="617"/>
      <c r="AN28" s="617"/>
      <c r="AO28" s="617"/>
      <c r="AP28" s="617"/>
      <c r="AQ28" s="617"/>
      <c r="AR28" s="617"/>
      <c r="AS28" s="617"/>
      <c r="AT28" s="617"/>
      <c r="AU28" s="617"/>
      <c r="AV28" s="617"/>
    </row>
    <row r="29" spans="1:48" ht="19.5" customHeight="1" thickBot="1">
      <c r="A29" s="271"/>
      <c r="B29" s="715"/>
      <c r="C29" s="720"/>
      <c r="D29" s="720"/>
      <c r="E29" s="720"/>
      <c r="F29" s="720"/>
      <c r="G29" s="720"/>
      <c r="H29" s="720"/>
      <c r="I29" s="715"/>
      <c r="J29" s="715"/>
      <c r="K29" s="715"/>
      <c r="L29" s="715"/>
      <c r="M29" s="715"/>
      <c r="N29" s="715"/>
      <c r="O29" s="715"/>
      <c r="P29" s="715"/>
      <c r="Q29" s="715"/>
      <c r="R29" s="715"/>
      <c r="S29" s="715"/>
      <c r="T29" s="715"/>
      <c r="U29" s="715"/>
      <c r="V29" s="743" t="s">
        <v>296</v>
      </c>
      <c r="W29" s="744"/>
      <c r="X29" s="744"/>
      <c r="Y29" s="715"/>
      <c r="Z29" s="715"/>
      <c r="AA29" s="715"/>
      <c r="AB29" s="715"/>
      <c r="AC29" s="715"/>
      <c r="AD29" s="715"/>
      <c r="AE29" s="715"/>
      <c r="AF29" s="715"/>
      <c r="AG29" s="715"/>
      <c r="AH29" s="715"/>
      <c r="AI29" s="99"/>
      <c r="AJ29" s="617"/>
      <c r="AK29" s="617"/>
      <c r="AL29" s="617"/>
      <c r="AM29" s="617"/>
      <c r="AN29" s="617"/>
      <c r="AO29" s="617"/>
      <c r="AP29" s="617"/>
      <c r="AQ29" s="617"/>
      <c r="AR29" s="617"/>
      <c r="AS29" s="617"/>
      <c r="AT29" s="617"/>
      <c r="AU29" s="617"/>
      <c r="AV29" s="617"/>
    </row>
    <row r="30" spans="1:48" ht="88.5" customHeight="1">
      <c r="A30" s="271"/>
      <c r="B30" s="715"/>
      <c r="C30" s="716"/>
      <c r="D30" s="716"/>
      <c r="E30" s="716"/>
      <c r="F30" s="716"/>
      <c r="G30" s="716"/>
      <c r="H30" s="716"/>
      <c r="I30" s="715"/>
      <c r="J30" s="715"/>
      <c r="K30" s="715"/>
      <c r="L30" s="715"/>
      <c r="M30" s="715"/>
      <c r="N30" s="715"/>
      <c r="O30" s="715"/>
      <c r="P30" s="715"/>
      <c r="Q30" s="715"/>
      <c r="R30" s="715"/>
      <c r="S30" s="715"/>
      <c r="T30" s="715"/>
      <c r="U30" s="715"/>
      <c r="V30" s="745" t="s">
        <v>404</v>
      </c>
      <c r="W30" s="746"/>
      <c r="X30" s="746"/>
      <c r="Y30" s="746"/>
      <c r="Z30" s="746"/>
      <c r="AA30" s="746"/>
      <c r="AB30" s="746"/>
      <c r="AC30" s="747"/>
      <c r="AD30" s="718"/>
      <c r="AE30" s="718"/>
      <c r="AF30" s="718"/>
      <c r="AG30" s="718"/>
      <c r="AH30" s="718"/>
      <c r="AI30" s="718"/>
      <c r="AJ30" s="718"/>
      <c r="AK30" s="617"/>
      <c r="AL30" s="617"/>
      <c r="AM30" s="617"/>
      <c r="AN30" s="617"/>
      <c r="AO30" s="617"/>
      <c r="AP30" s="617"/>
      <c r="AQ30" s="617"/>
      <c r="AR30" s="617"/>
      <c r="AS30" s="617"/>
      <c r="AT30" s="617"/>
      <c r="AU30" s="617"/>
      <c r="AV30" s="617"/>
    </row>
    <row r="31" spans="1:48" ht="9" customHeight="1">
      <c r="A31" s="271"/>
      <c r="B31" s="715"/>
      <c r="C31" s="716"/>
      <c r="D31" s="716"/>
      <c r="E31" s="716"/>
      <c r="F31" s="716"/>
      <c r="G31" s="716"/>
      <c r="H31" s="716"/>
      <c r="I31" s="715"/>
      <c r="J31" s="715"/>
      <c r="K31" s="715"/>
      <c r="L31" s="715"/>
      <c r="M31" s="715"/>
      <c r="N31" s="715"/>
      <c r="O31" s="715"/>
      <c r="P31" s="715"/>
      <c r="Q31" s="715"/>
      <c r="R31" s="715"/>
      <c r="S31" s="715"/>
      <c r="T31" s="715"/>
      <c r="U31" s="715"/>
      <c r="V31" s="748"/>
      <c r="W31" s="749"/>
      <c r="X31" s="749"/>
      <c r="Y31" s="749"/>
      <c r="Z31" s="749"/>
      <c r="AA31" s="749"/>
      <c r="AB31" s="750"/>
      <c r="AC31" s="751"/>
      <c r="AD31" s="718"/>
      <c r="AE31" s="718"/>
      <c r="AF31" s="718"/>
      <c r="AG31" s="718"/>
      <c r="AH31" s="718"/>
      <c r="AI31" s="718"/>
      <c r="AJ31" s="718"/>
      <c r="AK31" s="617"/>
      <c r="AL31" s="617"/>
      <c r="AM31" s="617"/>
      <c r="AN31" s="617"/>
      <c r="AO31" s="617"/>
      <c r="AP31" s="617"/>
      <c r="AQ31" s="617"/>
      <c r="AR31" s="617"/>
      <c r="AS31" s="617"/>
      <c r="AT31" s="617"/>
      <c r="AU31" s="617"/>
      <c r="AV31" s="617"/>
    </row>
    <row r="32" spans="1:48" s="724" customFormat="1" ht="54" customHeight="1">
      <c r="A32" s="721"/>
      <c r="B32" s="719"/>
      <c r="C32" s="719"/>
      <c r="D32" s="719"/>
      <c r="E32" s="719"/>
      <c r="F32" s="719"/>
      <c r="G32" s="719"/>
      <c r="H32" s="719"/>
      <c r="I32" s="719"/>
      <c r="J32" s="719"/>
      <c r="K32" s="719"/>
      <c r="L32" s="719"/>
      <c r="M32" s="719"/>
      <c r="N32" s="719"/>
      <c r="O32" s="719"/>
      <c r="P32" s="719"/>
      <c r="Q32" s="719"/>
      <c r="R32" s="719"/>
      <c r="S32" s="719"/>
      <c r="T32" s="719"/>
      <c r="U32" s="719"/>
      <c r="V32" s="752" t="s">
        <v>299</v>
      </c>
      <c r="W32" s="753" t="s">
        <v>392</v>
      </c>
      <c r="X32" s="753"/>
      <c r="Y32" s="753"/>
      <c r="Z32" s="753"/>
      <c r="AA32" s="753"/>
      <c r="AB32" s="753"/>
      <c r="AC32" s="754"/>
      <c r="AD32" s="722"/>
      <c r="AE32" s="722"/>
      <c r="AF32" s="722"/>
      <c r="AG32" s="722"/>
      <c r="AH32" s="722"/>
      <c r="AI32" s="722"/>
      <c r="AJ32" s="722"/>
      <c r="AK32" s="723"/>
      <c r="AL32" s="723"/>
      <c r="AM32" s="723"/>
      <c r="AN32" s="723"/>
      <c r="AO32" s="723"/>
      <c r="AP32" s="723"/>
      <c r="AQ32" s="723"/>
      <c r="AR32" s="723"/>
      <c r="AS32" s="723"/>
      <c r="AT32" s="723"/>
      <c r="AU32" s="723"/>
      <c r="AV32" s="723"/>
    </row>
    <row r="33" spans="1:48" s="724" customFormat="1" ht="45" customHeight="1">
      <c r="A33" s="721"/>
      <c r="B33" s="719"/>
      <c r="C33" s="719"/>
      <c r="D33" s="719"/>
      <c r="E33" s="719"/>
      <c r="F33" s="719"/>
      <c r="G33" s="719"/>
      <c r="H33" s="719"/>
      <c r="I33" s="719"/>
      <c r="J33" s="719"/>
      <c r="K33" s="719"/>
      <c r="L33" s="719"/>
      <c r="M33" s="719"/>
      <c r="N33" s="719"/>
      <c r="O33" s="719"/>
      <c r="P33" s="719"/>
      <c r="Q33" s="719"/>
      <c r="R33" s="719"/>
      <c r="S33" s="719"/>
      <c r="T33" s="719"/>
      <c r="U33" s="719"/>
      <c r="V33" s="752" t="s">
        <v>312</v>
      </c>
      <c r="W33" s="753" t="s">
        <v>405</v>
      </c>
      <c r="X33" s="753"/>
      <c r="Y33" s="753"/>
      <c r="Z33" s="753"/>
      <c r="AA33" s="753"/>
      <c r="AB33" s="753"/>
      <c r="AC33" s="754"/>
      <c r="AD33" s="722"/>
      <c r="AE33" s="722"/>
      <c r="AF33" s="722"/>
      <c r="AG33" s="722"/>
      <c r="AH33" s="722"/>
      <c r="AI33" s="722"/>
      <c r="AJ33" s="722"/>
      <c r="AK33" s="723"/>
      <c r="AL33" s="723"/>
      <c r="AM33" s="723"/>
      <c r="AN33" s="723"/>
      <c r="AO33" s="723"/>
      <c r="AP33" s="723"/>
      <c r="AQ33" s="723"/>
      <c r="AR33" s="723"/>
      <c r="AS33" s="723"/>
      <c r="AT33" s="723"/>
      <c r="AU33" s="723"/>
      <c r="AV33" s="723"/>
    </row>
    <row r="34" spans="1:48" s="724" customFormat="1" ht="43.5" customHeight="1" thickBot="1">
      <c r="A34" s="721"/>
      <c r="B34" s="719"/>
      <c r="C34" s="719"/>
      <c r="D34" s="719"/>
      <c r="E34" s="719"/>
      <c r="F34" s="719"/>
      <c r="G34" s="719"/>
      <c r="H34" s="719"/>
      <c r="I34" s="719"/>
      <c r="J34" s="719"/>
      <c r="K34" s="719"/>
      <c r="L34" s="719"/>
      <c r="M34" s="719"/>
      <c r="N34" s="719"/>
      <c r="O34" s="719"/>
      <c r="P34" s="719"/>
      <c r="Q34" s="719"/>
      <c r="R34" s="719"/>
      <c r="S34" s="719"/>
      <c r="T34" s="719"/>
      <c r="U34" s="719"/>
      <c r="V34" s="755" t="s">
        <v>331</v>
      </c>
      <c r="W34" s="756" t="s">
        <v>406</v>
      </c>
      <c r="X34" s="756"/>
      <c r="Y34" s="756"/>
      <c r="Z34" s="756"/>
      <c r="AA34" s="756"/>
      <c r="AB34" s="756"/>
      <c r="AC34" s="757"/>
      <c r="AD34" s="722"/>
      <c r="AE34" s="722"/>
      <c r="AF34" s="722"/>
      <c r="AG34" s="722"/>
      <c r="AH34" s="722"/>
      <c r="AI34" s="722"/>
      <c r="AJ34" s="722"/>
      <c r="AK34" s="723"/>
      <c r="AL34" s="723"/>
      <c r="AM34" s="723"/>
      <c r="AN34" s="723"/>
      <c r="AO34" s="723"/>
      <c r="AP34" s="723"/>
      <c r="AQ34" s="723"/>
      <c r="AR34" s="723"/>
      <c r="AS34" s="723"/>
      <c r="AT34" s="723"/>
      <c r="AU34" s="723"/>
      <c r="AV34" s="723"/>
    </row>
    <row r="35" spans="1:48" ht="6.75" customHeight="1" thickBot="1">
      <c r="A35" s="271"/>
      <c r="B35" s="715"/>
      <c r="C35" s="716"/>
      <c r="D35" s="716"/>
      <c r="E35" s="716"/>
      <c r="F35" s="716"/>
      <c r="G35" s="716"/>
      <c r="H35" s="716"/>
      <c r="I35" s="715"/>
      <c r="J35" s="715"/>
      <c r="K35" s="715"/>
      <c r="L35" s="715"/>
      <c r="M35" s="715"/>
      <c r="N35" s="715"/>
      <c r="O35" s="715"/>
      <c r="P35" s="715"/>
      <c r="Q35" s="715"/>
      <c r="R35" s="715"/>
      <c r="S35" s="715"/>
      <c r="T35" s="715"/>
      <c r="U35" s="715"/>
      <c r="V35" s="715"/>
      <c r="W35" s="715"/>
      <c r="X35" s="715"/>
      <c r="Y35" s="715"/>
      <c r="Z35" s="715"/>
      <c r="AA35" s="715"/>
      <c r="AB35" s="715"/>
      <c r="AC35" s="715"/>
      <c r="AD35" s="718"/>
      <c r="AE35" s="718"/>
      <c r="AF35" s="718"/>
      <c r="AG35" s="718"/>
      <c r="AH35" s="718"/>
      <c r="AI35" s="718"/>
      <c r="AJ35" s="718"/>
      <c r="AK35" s="617"/>
      <c r="AL35" s="617"/>
      <c r="AM35" s="617"/>
      <c r="AN35" s="617"/>
      <c r="AO35" s="617"/>
      <c r="AP35" s="617"/>
      <c r="AQ35" s="617"/>
      <c r="AR35" s="617"/>
      <c r="AS35" s="617"/>
      <c r="AT35" s="617"/>
      <c r="AU35" s="617"/>
      <c r="AV35" s="617"/>
    </row>
    <row r="36" spans="1:48" ht="27.75" customHeight="1" thickBot="1">
      <c r="A36" s="271"/>
      <c r="B36" s="608"/>
      <c r="C36" s="609"/>
      <c r="D36" s="609"/>
      <c r="E36" s="609"/>
      <c r="F36" s="609"/>
      <c r="G36" s="609"/>
      <c r="H36" s="609"/>
      <c r="I36" s="715"/>
      <c r="J36" s="715"/>
      <c r="K36" s="715"/>
      <c r="L36" s="715"/>
      <c r="M36" s="715"/>
      <c r="N36" s="715"/>
      <c r="O36" s="715"/>
      <c r="P36" s="715"/>
      <c r="Q36" s="715"/>
      <c r="R36" s="715"/>
      <c r="S36" s="715"/>
      <c r="T36" s="715"/>
      <c r="U36" s="715"/>
      <c r="V36" s="319" t="s">
        <v>294</v>
      </c>
      <c r="W36" s="758" t="s">
        <v>391</v>
      </c>
      <c r="X36" s="759"/>
      <c r="Y36" s="715"/>
      <c r="Z36" s="715"/>
      <c r="AA36" s="715"/>
      <c r="AB36" s="715"/>
      <c r="AC36" s="715"/>
      <c r="AD36" s="715"/>
      <c r="AE36" s="715"/>
      <c r="AF36" s="715"/>
      <c r="AG36" s="715"/>
      <c r="AH36" s="715"/>
      <c r="AI36" s="715"/>
      <c r="AJ36" s="715"/>
      <c r="AK36" s="617"/>
      <c r="AL36" s="617"/>
      <c r="AM36" s="617"/>
      <c r="AN36" s="617"/>
      <c r="AO36" s="617"/>
      <c r="AP36" s="617"/>
      <c r="AQ36" s="617"/>
      <c r="AR36" s="617"/>
      <c r="AS36" s="617"/>
      <c r="AT36" s="617"/>
      <c r="AU36" s="617"/>
      <c r="AV36" s="617"/>
    </row>
    <row r="37" spans="1:48" ht="19.5" customHeight="1">
      <c r="A37" s="271"/>
      <c r="B37" s="608"/>
      <c r="C37" s="609"/>
      <c r="D37" s="609"/>
      <c r="E37" s="609"/>
      <c r="F37" s="609"/>
      <c r="G37" s="609"/>
      <c r="H37" s="609"/>
      <c r="I37" s="715"/>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15"/>
      <c r="AH37" s="715"/>
      <c r="AI37" s="715"/>
      <c r="AJ37" s="715"/>
      <c r="AK37" s="617"/>
      <c r="AL37" s="617"/>
      <c r="AM37" s="617"/>
      <c r="AN37" s="617"/>
      <c r="AO37" s="617"/>
      <c r="AP37" s="617"/>
      <c r="AQ37" s="617"/>
      <c r="AR37" s="617"/>
      <c r="AS37" s="617"/>
      <c r="AT37" s="617"/>
      <c r="AU37" s="617"/>
      <c r="AV37" s="617"/>
    </row>
    <row r="38" spans="1:48" ht="19.5" customHeight="1">
      <c r="A38" s="271"/>
      <c r="B38" s="608"/>
      <c r="C38" s="609"/>
      <c r="D38" s="609"/>
      <c r="E38" s="609"/>
      <c r="F38" s="609"/>
      <c r="G38" s="609"/>
      <c r="H38" s="609"/>
      <c r="I38" s="715"/>
      <c r="J38" s="715"/>
      <c r="K38" s="715"/>
      <c r="L38" s="715"/>
      <c r="M38" s="715"/>
      <c r="N38" s="715"/>
      <c r="O38" s="715"/>
      <c r="P38" s="715"/>
      <c r="Q38" s="715"/>
      <c r="R38" s="715"/>
      <c r="S38" s="715"/>
      <c r="T38" s="715"/>
      <c r="U38" s="715"/>
      <c r="V38" s="760"/>
      <c r="W38" s="715"/>
      <c r="X38" s="715"/>
      <c r="Y38" s="715"/>
      <c r="Z38" s="715"/>
      <c r="AA38" s="715"/>
      <c r="AB38" s="715"/>
      <c r="AC38" s="715"/>
      <c r="AD38" s="715"/>
      <c r="AE38" s="715"/>
      <c r="AF38" s="715"/>
      <c r="AG38" s="715"/>
      <c r="AH38" s="715"/>
      <c r="AI38" s="617"/>
      <c r="AJ38" s="617"/>
      <c r="AK38" s="617"/>
      <c r="AL38" s="617"/>
      <c r="AM38" s="617"/>
      <c r="AN38" s="617"/>
      <c r="AO38" s="617"/>
      <c r="AP38" s="617"/>
      <c r="AQ38" s="617"/>
      <c r="AR38" s="617"/>
      <c r="AS38" s="617"/>
      <c r="AT38" s="617"/>
      <c r="AU38" s="617"/>
      <c r="AV38" s="617"/>
    </row>
    <row r="39" spans="1:48" ht="19.5" customHeight="1">
      <c r="A39" s="271"/>
      <c r="B39" s="608"/>
      <c r="C39" s="609"/>
      <c r="D39" s="609"/>
      <c r="E39" s="609"/>
      <c r="F39" s="609"/>
      <c r="G39" s="609"/>
      <c r="H39" s="609"/>
      <c r="I39" s="715"/>
      <c r="J39" s="715"/>
      <c r="K39" s="715"/>
      <c r="L39" s="715"/>
      <c r="M39" s="715"/>
      <c r="N39" s="715"/>
      <c r="O39" s="715"/>
      <c r="P39" s="715"/>
      <c r="Q39" s="715"/>
      <c r="R39" s="715"/>
      <c r="S39" s="715"/>
      <c r="T39" s="715"/>
      <c r="U39" s="715"/>
      <c r="V39" s="760"/>
      <c r="W39" s="715"/>
      <c r="X39" s="715"/>
      <c r="Y39" s="715"/>
      <c r="Z39" s="715"/>
      <c r="AA39" s="715"/>
      <c r="AB39" s="715"/>
      <c r="AC39" s="715"/>
      <c r="AD39" s="715"/>
      <c r="AE39" s="715"/>
      <c r="AF39" s="715"/>
      <c r="AG39" s="715"/>
      <c r="AH39" s="715"/>
      <c r="AI39" s="617"/>
      <c r="AJ39" s="617"/>
      <c r="AK39" s="617"/>
      <c r="AL39" s="617"/>
      <c r="AM39" s="617"/>
      <c r="AN39" s="617"/>
      <c r="AO39" s="617"/>
      <c r="AP39" s="617"/>
      <c r="AQ39" s="617"/>
      <c r="AR39" s="617"/>
      <c r="AS39" s="617"/>
      <c r="AT39" s="617"/>
      <c r="AU39" s="617"/>
      <c r="AV39" s="617"/>
    </row>
    <row r="40" spans="1:48" ht="19.5" customHeight="1" thickBot="1">
      <c r="A40" s="271"/>
      <c r="B40" s="608"/>
      <c r="C40" s="609"/>
      <c r="D40" s="609"/>
      <c r="E40" s="609"/>
      <c r="F40" s="609"/>
      <c r="G40" s="609"/>
      <c r="H40" s="609"/>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617"/>
      <c r="AJ40" s="617"/>
      <c r="AK40" s="617"/>
      <c r="AL40" s="617"/>
      <c r="AM40" s="617"/>
      <c r="AN40" s="617"/>
      <c r="AO40" s="617"/>
      <c r="AP40" s="617"/>
      <c r="AQ40" s="617"/>
      <c r="AR40" s="617"/>
      <c r="AS40" s="617"/>
      <c r="AT40" s="617"/>
      <c r="AU40" s="617"/>
      <c r="AV40" s="617"/>
    </row>
    <row r="41" spans="1:48" ht="19.5" customHeight="1" outlineLevel="1">
      <c r="A41" s="271"/>
      <c r="B41" s="715"/>
      <c r="C41" s="716"/>
      <c r="D41" s="716"/>
      <c r="E41" s="716"/>
      <c r="F41" s="716"/>
      <c r="G41" s="716"/>
      <c r="H41" s="716"/>
      <c r="I41" s="761" t="s">
        <v>295</v>
      </c>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7"/>
      <c r="AH41" s="715"/>
      <c r="AI41" s="99"/>
      <c r="AJ41" s="617"/>
      <c r="AK41" s="617"/>
      <c r="AL41" s="617"/>
      <c r="AM41" s="617"/>
      <c r="AN41" s="617"/>
      <c r="AO41" s="617"/>
      <c r="AP41" s="617"/>
      <c r="AQ41" s="617"/>
      <c r="AR41" s="617"/>
      <c r="AS41" s="617"/>
      <c r="AT41" s="617"/>
      <c r="AU41" s="617"/>
      <c r="AV41" s="617"/>
    </row>
    <row r="42" spans="1:48" ht="19.5" customHeight="1" outlineLevel="1">
      <c r="A42" s="271"/>
      <c r="B42" s="715"/>
      <c r="C42" s="716"/>
      <c r="D42" s="716"/>
      <c r="E42" s="716"/>
      <c r="F42" s="716"/>
      <c r="G42" s="716"/>
      <c r="H42" s="716"/>
      <c r="I42" s="728"/>
      <c r="J42" s="729"/>
      <c r="K42" s="729"/>
      <c r="L42" s="729"/>
      <c r="M42" s="729"/>
      <c r="N42" s="729"/>
      <c r="O42" s="729"/>
      <c r="P42" s="729"/>
      <c r="Q42" s="729"/>
      <c r="R42" s="729"/>
      <c r="S42" s="729"/>
      <c r="T42" s="729"/>
      <c r="U42" s="729"/>
      <c r="V42" s="730" t="str">
        <f t="shared" ref="V42:AG42" si="11">V12</f>
        <v>Jan-23</v>
      </c>
      <c r="W42" s="730" t="str">
        <f t="shared" si="11"/>
        <v>Feb-23</v>
      </c>
      <c r="X42" s="730" t="str">
        <f t="shared" si="11"/>
        <v>Mar-23</v>
      </c>
      <c r="Y42" s="730" t="str">
        <f t="shared" si="11"/>
        <v>Apr-23</v>
      </c>
      <c r="Z42" s="730" t="str">
        <f t="shared" si="11"/>
        <v>May-23</v>
      </c>
      <c r="AA42" s="730" t="str">
        <f t="shared" si="11"/>
        <v>Jun-23</v>
      </c>
      <c r="AB42" s="730" t="str">
        <f t="shared" si="11"/>
        <v>Jul-23</v>
      </c>
      <c r="AC42" s="730" t="str">
        <f t="shared" si="11"/>
        <v>Aug-23</v>
      </c>
      <c r="AD42" s="730" t="str">
        <f t="shared" si="11"/>
        <v>Sep-23</v>
      </c>
      <c r="AE42" s="730" t="str">
        <f t="shared" si="11"/>
        <v>Oct-23</v>
      </c>
      <c r="AF42" s="730" t="str">
        <f t="shared" si="11"/>
        <v>Nov-23</v>
      </c>
      <c r="AG42" s="731" t="str">
        <f t="shared" si="11"/>
        <v>Dec-23</v>
      </c>
      <c r="AH42" s="715"/>
      <c r="AI42" s="99"/>
      <c r="AJ42" s="617"/>
      <c r="AK42" s="617"/>
      <c r="AL42" s="617"/>
      <c r="AM42" s="617"/>
      <c r="AN42" s="617"/>
      <c r="AO42" s="617"/>
      <c r="AP42" s="617"/>
      <c r="AQ42" s="617"/>
      <c r="AR42" s="617"/>
      <c r="AS42" s="617"/>
      <c r="AT42" s="617"/>
      <c r="AU42" s="617"/>
      <c r="AV42" s="617"/>
    </row>
    <row r="43" spans="1:48" ht="19.5" customHeight="1" outlineLevel="1">
      <c r="A43" s="271"/>
      <c r="B43" s="715"/>
      <c r="C43" s="716"/>
      <c r="D43" s="716"/>
      <c r="E43" s="716"/>
      <c r="F43" s="716"/>
      <c r="G43" s="716"/>
      <c r="H43" s="716"/>
      <c r="I43" s="732" t="s">
        <v>254</v>
      </c>
      <c r="J43" s="729"/>
      <c r="K43" s="729"/>
      <c r="L43" s="729"/>
      <c r="M43" s="729"/>
      <c r="N43" s="729"/>
      <c r="O43" s="729"/>
      <c r="P43" s="729"/>
      <c r="Q43" s="729"/>
      <c r="R43" s="729"/>
      <c r="S43" s="729"/>
      <c r="T43" s="729"/>
      <c r="U43" s="729"/>
      <c r="V43" s="733">
        <f t="shared" ref="V43:AG43" si="12">V16+V17+V15</f>
        <v>145415.49154600003</v>
      </c>
      <c r="W43" s="733">
        <f t="shared" si="12"/>
        <v>151728.03308600001</v>
      </c>
      <c r="X43" s="733">
        <f t="shared" si="12"/>
        <v>158571.22268600002</v>
      </c>
      <c r="Y43" s="733">
        <f t="shared" si="12"/>
        <v>169664.32737400001</v>
      </c>
      <c r="Z43" s="733">
        <f t="shared" si="12"/>
        <v>169650.84807800001</v>
      </c>
      <c r="AA43" s="733">
        <f t="shared" si="12"/>
        <v>169633.587726</v>
      </c>
      <c r="AB43" s="733">
        <f t="shared" si="12"/>
        <v>167346.42492600001</v>
      </c>
      <c r="AC43" s="733">
        <f t="shared" si="12"/>
        <v>164451.864566</v>
      </c>
      <c r="AD43" s="733">
        <f t="shared" si="12"/>
        <v>163579.43589200001</v>
      </c>
      <c r="AE43" s="733">
        <f t="shared" si="12"/>
        <v>163579.02218</v>
      </c>
      <c r="AF43" s="733">
        <f t="shared" si="12"/>
        <v>163579.02218</v>
      </c>
      <c r="AG43" s="734">
        <f t="shared" si="12"/>
        <v>163182.64958</v>
      </c>
      <c r="AH43" s="715"/>
      <c r="AI43" s="99"/>
      <c r="AJ43" s="617"/>
      <c r="AK43" s="617"/>
      <c r="AL43" s="617"/>
      <c r="AM43" s="617"/>
      <c r="AN43" s="617"/>
      <c r="AO43" s="617"/>
      <c r="AP43" s="617"/>
      <c r="AQ43" s="617"/>
      <c r="AR43" s="617"/>
      <c r="AS43" s="617"/>
      <c r="AT43" s="617"/>
      <c r="AU43" s="617"/>
      <c r="AV43" s="617"/>
    </row>
    <row r="44" spans="1:48" ht="19.5" customHeight="1" outlineLevel="1" thickBot="1">
      <c r="A44" s="271"/>
      <c r="B44" s="715"/>
      <c r="C44" s="716"/>
      <c r="D44" s="716"/>
      <c r="E44" s="716"/>
      <c r="F44" s="716"/>
      <c r="G44" s="716"/>
      <c r="H44" s="716"/>
      <c r="I44" s="735" t="s">
        <v>257</v>
      </c>
      <c r="J44" s="736"/>
      <c r="K44" s="736"/>
      <c r="L44" s="736"/>
      <c r="M44" s="736"/>
      <c r="N44" s="736"/>
      <c r="O44" s="736"/>
      <c r="P44" s="736"/>
      <c r="Q44" s="736"/>
      <c r="R44" s="736"/>
      <c r="S44" s="736"/>
      <c r="T44" s="736"/>
      <c r="U44" s="736"/>
      <c r="V44" s="737">
        <f t="shared" ref="V44:AG44" si="13">V18+V19+V20+V21</f>
        <v>91200</v>
      </c>
      <c r="W44" s="737">
        <f t="shared" si="13"/>
        <v>59100</v>
      </c>
      <c r="X44" s="737">
        <f t="shared" si="13"/>
        <v>105200</v>
      </c>
      <c r="Y44" s="737">
        <f t="shared" si="13"/>
        <v>122200</v>
      </c>
      <c r="Z44" s="737">
        <f t="shared" si="13"/>
        <v>227200</v>
      </c>
      <c r="AA44" s="737">
        <f t="shared" si="13"/>
        <v>134200</v>
      </c>
      <c r="AB44" s="737">
        <f t="shared" si="13"/>
        <v>155950</v>
      </c>
      <c r="AC44" s="737">
        <f t="shared" si="13"/>
        <v>134950</v>
      </c>
      <c r="AD44" s="737">
        <f t="shared" si="13"/>
        <v>134950</v>
      </c>
      <c r="AE44" s="737">
        <f t="shared" si="13"/>
        <v>168950</v>
      </c>
      <c r="AF44" s="737">
        <f t="shared" si="13"/>
        <v>143950</v>
      </c>
      <c r="AG44" s="738">
        <f t="shared" si="13"/>
        <v>140950</v>
      </c>
      <c r="AH44" s="715"/>
      <c r="AI44" s="99"/>
      <c r="AJ44" s="617"/>
      <c r="AK44" s="617"/>
      <c r="AL44" s="617"/>
      <c r="AM44" s="617"/>
      <c r="AN44" s="617"/>
      <c r="AO44" s="617"/>
      <c r="AP44" s="617"/>
      <c r="AQ44" s="617"/>
      <c r="AR44" s="617"/>
      <c r="AS44" s="617"/>
      <c r="AT44" s="617"/>
      <c r="AU44" s="617"/>
      <c r="AV44" s="617"/>
    </row>
    <row r="45" spans="1:48" ht="19.5" customHeight="1">
      <c r="A45" s="271"/>
      <c r="B45" s="608"/>
      <c r="C45" s="609"/>
      <c r="D45" s="609"/>
      <c r="E45" s="609"/>
      <c r="F45" s="609"/>
      <c r="G45" s="609"/>
      <c r="H45" s="609"/>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617"/>
      <c r="AJ45" s="617"/>
      <c r="AK45" s="617"/>
      <c r="AL45" s="617"/>
      <c r="AM45" s="617"/>
      <c r="AN45" s="617"/>
      <c r="AO45" s="617"/>
      <c r="AP45" s="617"/>
      <c r="AQ45" s="617"/>
      <c r="AR45" s="617"/>
      <c r="AS45" s="617"/>
      <c r="AT45" s="617"/>
      <c r="AU45" s="617"/>
      <c r="AV45" s="617"/>
    </row>
    <row r="46" spans="1:48" ht="19.5" customHeight="1">
      <c r="A46" s="271"/>
      <c r="B46" s="608"/>
      <c r="C46" s="609"/>
      <c r="D46" s="609"/>
      <c r="E46" s="609"/>
      <c r="F46" s="609"/>
      <c r="G46" s="609"/>
      <c r="H46" s="609"/>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617"/>
      <c r="AJ46" s="617"/>
      <c r="AK46" s="617"/>
      <c r="AL46" s="617"/>
      <c r="AM46" s="617"/>
      <c r="AN46" s="617"/>
      <c r="AO46" s="617"/>
      <c r="AP46" s="617"/>
      <c r="AQ46" s="617"/>
      <c r="AR46" s="617"/>
      <c r="AS46" s="617"/>
      <c r="AT46" s="617"/>
      <c r="AU46" s="617"/>
      <c r="AV46" s="617"/>
    </row>
    <row r="47" spans="1:48" ht="19.5" customHeight="1">
      <c r="A47" s="271"/>
      <c r="B47" s="608"/>
      <c r="C47" s="609"/>
      <c r="D47" s="609"/>
      <c r="E47" s="609"/>
      <c r="F47" s="609"/>
      <c r="G47" s="609"/>
      <c r="H47" s="609"/>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617"/>
      <c r="AJ47" s="617"/>
      <c r="AK47" s="617"/>
      <c r="AL47" s="617"/>
      <c r="AM47" s="617"/>
      <c r="AN47" s="617"/>
      <c r="AO47" s="617"/>
      <c r="AP47" s="617"/>
      <c r="AQ47" s="617"/>
      <c r="AR47" s="617"/>
      <c r="AS47" s="617"/>
      <c r="AT47" s="617"/>
      <c r="AU47" s="617"/>
      <c r="AV47" s="617"/>
    </row>
    <row r="48" spans="1:48" ht="19.5" customHeight="1">
      <c r="A48" s="271"/>
      <c r="B48" s="608"/>
      <c r="C48" s="609"/>
      <c r="D48" s="609"/>
      <c r="E48" s="609"/>
      <c r="F48" s="609"/>
      <c r="G48" s="609"/>
      <c r="H48" s="609"/>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617"/>
      <c r="AJ48" s="617"/>
      <c r="AK48" s="617"/>
      <c r="AL48" s="617"/>
      <c r="AM48" s="617"/>
      <c r="AN48" s="617"/>
      <c r="AO48" s="617"/>
      <c r="AP48" s="617"/>
      <c r="AQ48" s="617"/>
      <c r="AR48" s="617"/>
      <c r="AS48" s="617"/>
      <c r="AT48" s="617"/>
      <c r="AU48" s="617"/>
      <c r="AV48" s="617"/>
    </row>
    <row r="49" spans="1:48" ht="19.5" customHeight="1">
      <c r="A49" s="271"/>
      <c r="B49" s="608"/>
      <c r="C49" s="609"/>
      <c r="D49" s="609"/>
      <c r="E49" s="609"/>
      <c r="F49" s="609"/>
      <c r="G49" s="609"/>
      <c r="H49" s="609"/>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617"/>
      <c r="AJ49" s="617"/>
      <c r="AK49" s="617"/>
      <c r="AL49" s="617"/>
      <c r="AM49" s="617"/>
      <c r="AN49" s="617"/>
      <c r="AO49" s="617"/>
      <c r="AP49" s="617"/>
      <c r="AQ49" s="617"/>
      <c r="AR49" s="617"/>
      <c r="AS49" s="617"/>
      <c r="AT49" s="617"/>
      <c r="AU49" s="617"/>
      <c r="AV49" s="617"/>
    </row>
    <row r="50" spans="1:48" ht="19.5" customHeight="1">
      <c r="A50" s="271"/>
      <c r="B50" s="608"/>
      <c r="C50" s="609"/>
      <c r="D50" s="609"/>
      <c r="E50" s="609"/>
      <c r="F50" s="609"/>
      <c r="G50" s="609"/>
      <c r="H50" s="609"/>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617"/>
      <c r="AJ50" s="617"/>
      <c r="AK50" s="617"/>
      <c r="AL50" s="617"/>
      <c r="AM50" s="617"/>
      <c r="AN50" s="617"/>
      <c r="AO50" s="617"/>
      <c r="AP50" s="617"/>
      <c r="AQ50" s="617"/>
      <c r="AR50" s="617"/>
      <c r="AS50" s="617"/>
      <c r="AT50" s="617"/>
      <c r="AU50" s="617"/>
      <c r="AV50" s="617"/>
    </row>
    <row r="51" spans="1:48" ht="19.5" customHeight="1">
      <c r="A51" s="271"/>
      <c r="B51" s="608"/>
      <c r="C51" s="609"/>
      <c r="D51" s="609"/>
      <c r="E51" s="609"/>
      <c r="F51" s="609"/>
      <c r="G51" s="609"/>
      <c r="H51" s="609"/>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617"/>
      <c r="AJ51" s="617"/>
      <c r="AK51" s="617"/>
      <c r="AL51" s="617"/>
      <c r="AM51" s="617"/>
      <c r="AN51" s="617"/>
      <c r="AO51" s="617"/>
      <c r="AP51" s="617"/>
      <c r="AQ51" s="617"/>
      <c r="AR51" s="617"/>
      <c r="AS51" s="617"/>
      <c r="AT51" s="617"/>
      <c r="AU51" s="617"/>
      <c r="AV51" s="617"/>
    </row>
    <row r="52" spans="1:48" ht="19.5" customHeight="1">
      <c r="A52" s="271"/>
      <c r="B52" s="608"/>
      <c r="C52" s="609"/>
      <c r="D52" s="609"/>
      <c r="E52" s="609"/>
      <c r="F52" s="609"/>
      <c r="G52" s="609"/>
      <c r="H52" s="609"/>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617"/>
      <c r="AJ52" s="617"/>
      <c r="AK52" s="617"/>
      <c r="AL52" s="617"/>
      <c r="AM52" s="617"/>
      <c r="AN52" s="617"/>
      <c r="AO52" s="617"/>
      <c r="AP52" s="617"/>
      <c r="AQ52" s="617"/>
      <c r="AR52" s="617"/>
      <c r="AS52" s="617"/>
      <c r="AT52" s="617"/>
      <c r="AU52" s="617"/>
      <c r="AV52" s="617"/>
    </row>
    <row r="53" spans="1:48" ht="19.5" customHeight="1">
      <c r="A53" s="271"/>
      <c r="B53" s="608"/>
      <c r="C53" s="609"/>
      <c r="D53" s="609"/>
      <c r="E53" s="609"/>
      <c r="F53" s="609"/>
      <c r="G53" s="609"/>
      <c r="H53" s="609"/>
      <c r="I53" s="271"/>
      <c r="J53" s="271"/>
      <c r="K53" s="271"/>
      <c r="L53" s="271"/>
      <c r="M53" s="271"/>
      <c r="N53" s="271"/>
      <c r="O53" s="271"/>
      <c r="P53" s="271"/>
      <c r="Q53" s="271"/>
      <c r="R53" s="271"/>
      <c r="S53" s="271"/>
      <c r="T53" s="271"/>
      <c r="U53" s="271"/>
      <c r="V53" s="271"/>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row>
    <row r="54" spans="1:48" ht="19.5" customHeight="1">
      <c r="A54" s="271"/>
      <c r="B54" s="608"/>
      <c r="C54" s="609"/>
      <c r="D54" s="609"/>
      <c r="E54" s="609"/>
      <c r="F54" s="609"/>
      <c r="G54" s="609"/>
      <c r="H54" s="609"/>
      <c r="I54" s="271"/>
      <c r="J54" s="271"/>
      <c r="K54" s="271"/>
      <c r="L54" s="271"/>
      <c r="M54" s="271"/>
      <c r="N54" s="271"/>
      <c r="O54" s="271"/>
      <c r="P54" s="271"/>
      <c r="Q54" s="271"/>
      <c r="R54" s="271"/>
      <c r="S54" s="271"/>
      <c r="T54" s="271"/>
      <c r="U54" s="271"/>
      <c r="V54" s="271"/>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row>
    <row r="55" spans="1:48" ht="19.5" customHeight="1">
      <c r="A55" s="271"/>
      <c r="B55" s="608"/>
      <c r="C55" s="609"/>
      <c r="D55" s="609"/>
      <c r="E55" s="609"/>
      <c r="F55" s="609"/>
      <c r="G55" s="609"/>
      <c r="H55" s="609"/>
      <c r="I55" s="271"/>
      <c r="J55" s="271"/>
      <c r="K55" s="271"/>
      <c r="L55" s="271"/>
      <c r="M55" s="271"/>
      <c r="N55" s="271"/>
      <c r="O55" s="271"/>
      <c r="P55" s="271"/>
      <c r="Q55" s="271"/>
      <c r="R55" s="271"/>
      <c r="S55" s="271"/>
      <c r="T55" s="271"/>
      <c r="U55" s="271"/>
      <c r="V55" s="271"/>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row>
    <row r="56" spans="1:48" ht="15.75" customHeight="1">
      <c r="A56" s="271"/>
      <c r="B56" s="608"/>
      <c r="C56" s="609"/>
      <c r="D56" s="609"/>
      <c r="E56" s="609"/>
      <c r="F56" s="609"/>
      <c r="G56" s="609"/>
      <c r="H56" s="609"/>
      <c r="I56" s="271"/>
      <c r="J56" s="271"/>
      <c r="K56" s="271"/>
      <c r="L56" s="271"/>
      <c r="M56" s="271"/>
      <c r="N56" s="271"/>
      <c r="O56" s="271"/>
      <c r="P56" s="271"/>
      <c r="Q56" s="271"/>
      <c r="R56" s="271"/>
      <c r="S56" s="271"/>
      <c r="T56" s="271"/>
      <c r="U56" s="271"/>
      <c r="V56" s="271"/>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row>
    <row r="57" spans="1:48" ht="15.75" customHeight="1">
      <c r="A57" s="271"/>
      <c r="B57" s="608"/>
      <c r="C57" s="609"/>
      <c r="D57" s="609"/>
      <c r="E57" s="609"/>
      <c r="F57" s="609"/>
      <c r="G57" s="609"/>
      <c r="H57" s="609"/>
      <c r="I57" s="271"/>
      <c r="J57" s="271"/>
      <c r="K57" s="271"/>
      <c r="L57" s="271"/>
      <c r="M57" s="271"/>
      <c r="N57" s="271"/>
      <c r="O57" s="271"/>
      <c r="P57" s="271"/>
      <c r="Q57" s="271"/>
      <c r="R57" s="271"/>
      <c r="S57" s="271"/>
      <c r="T57" s="271"/>
      <c r="U57" s="271"/>
      <c r="V57" s="271"/>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row>
    <row r="58" spans="1:48" ht="15.75" customHeight="1">
      <c r="A58" s="271"/>
      <c r="B58" s="608"/>
      <c r="C58" s="609"/>
      <c r="D58" s="609"/>
      <c r="E58" s="609"/>
      <c r="F58" s="609"/>
      <c r="G58" s="609"/>
      <c r="H58" s="609"/>
      <c r="I58" s="271"/>
      <c r="J58" s="271"/>
      <c r="K58" s="271"/>
      <c r="L58" s="271"/>
      <c r="M58" s="271"/>
      <c r="N58" s="271"/>
      <c r="O58" s="271"/>
      <c r="P58" s="271"/>
      <c r="Q58" s="271"/>
      <c r="R58" s="271"/>
      <c r="S58" s="271"/>
      <c r="T58" s="271"/>
      <c r="U58" s="271"/>
      <c r="V58" s="271"/>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row>
    <row r="59" spans="1:48" ht="15.75" customHeight="1">
      <c r="A59" s="271"/>
      <c r="B59" s="608"/>
      <c r="C59" s="609"/>
      <c r="D59" s="609"/>
      <c r="E59" s="609"/>
      <c r="F59" s="609"/>
      <c r="G59" s="609"/>
      <c r="H59" s="609"/>
      <c r="I59" s="271"/>
      <c r="J59" s="271"/>
      <c r="K59" s="271"/>
      <c r="L59" s="271"/>
      <c r="M59" s="271"/>
      <c r="N59" s="271"/>
      <c r="O59" s="271"/>
      <c r="P59" s="271"/>
      <c r="Q59" s="271"/>
      <c r="R59" s="271"/>
      <c r="S59" s="271"/>
      <c r="T59" s="271"/>
      <c r="U59" s="271"/>
      <c r="V59" s="271"/>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row>
    <row r="60" spans="1:48" ht="15.75" customHeight="1">
      <c r="A60" s="271"/>
      <c r="B60" s="608"/>
      <c r="C60" s="609"/>
      <c r="D60" s="609"/>
      <c r="E60" s="609"/>
      <c r="F60" s="609"/>
      <c r="G60" s="609"/>
      <c r="H60" s="609"/>
      <c r="I60" s="271"/>
      <c r="J60" s="271"/>
      <c r="K60" s="271"/>
      <c r="L60" s="271"/>
      <c r="M60" s="271"/>
      <c r="N60" s="271"/>
      <c r="O60" s="271"/>
      <c r="P60" s="271"/>
      <c r="Q60" s="271"/>
      <c r="R60" s="271"/>
      <c r="S60" s="271"/>
      <c r="T60" s="271"/>
      <c r="U60" s="271"/>
      <c r="V60" s="271"/>
      <c r="W60" s="617"/>
      <c r="X60" s="617"/>
      <c r="Y60" s="617"/>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row>
    <row r="61" spans="1:48" ht="15.75" customHeight="1">
      <c r="A61" s="271"/>
      <c r="B61" s="608"/>
      <c r="C61" s="609"/>
      <c r="D61" s="609"/>
      <c r="E61" s="609"/>
      <c r="F61" s="609"/>
      <c r="G61" s="609"/>
      <c r="H61" s="609"/>
      <c r="I61" s="271"/>
      <c r="J61" s="271"/>
      <c r="K61" s="271"/>
      <c r="L61" s="271"/>
      <c r="M61" s="271"/>
      <c r="N61" s="271"/>
      <c r="O61" s="271"/>
      <c r="P61" s="271"/>
      <c r="Q61" s="271"/>
      <c r="R61" s="271"/>
      <c r="S61" s="271"/>
      <c r="T61" s="271"/>
      <c r="U61" s="271"/>
      <c r="V61" s="271"/>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row>
    <row r="62" spans="1:48" ht="15.75" customHeight="1">
      <c r="A62" s="271"/>
      <c r="B62" s="608"/>
      <c r="C62" s="609"/>
      <c r="D62" s="609"/>
      <c r="E62" s="609"/>
      <c r="F62" s="609"/>
      <c r="G62" s="609"/>
      <c r="H62" s="609"/>
      <c r="I62" s="271"/>
      <c r="J62" s="271"/>
      <c r="K62" s="271"/>
      <c r="L62" s="271"/>
      <c r="M62" s="271"/>
      <c r="N62" s="271"/>
      <c r="O62" s="271"/>
      <c r="P62" s="271"/>
      <c r="Q62" s="271"/>
      <c r="R62" s="271"/>
      <c r="S62" s="271"/>
      <c r="T62" s="271"/>
      <c r="U62" s="271"/>
      <c r="V62" s="271"/>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row>
    <row r="63" spans="1:48" ht="15.75" customHeight="1">
      <c r="A63" s="271"/>
      <c r="B63" s="608"/>
      <c r="C63" s="609"/>
      <c r="D63" s="609"/>
      <c r="E63" s="609"/>
      <c r="F63" s="609"/>
      <c r="G63" s="609"/>
      <c r="H63" s="609"/>
      <c r="I63" s="271"/>
      <c r="J63" s="271"/>
      <c r="K63" s="271"/>
      <c r="L63" s="271"/>
      <c r="M63" s="271"/>
      <c r="N63" s="271"/>
      <c r="O63" s="271"/>
      <c r="P63" s="271"/>
      <c r="Q63" s="271"/>
      <c r="R63" s="271"/>
      <c r="S63" s="271"/>
      <c r="T63" s="271"/>
      <c r="U63" s="271"/>
      <c r="V63" s="271"/>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row>
    <row r="64" spans="1:48" ht="15.75" customHeight="1">
      <c r="A64" s="271"/>
      <c r="B64" s="608"/>
      <c r="C64" s="609"/>
      <c r="D64" s="609"/>
      <c r="E64" s="609"/>
      <c r="F64" s="609"/>
      <c r="G64" s="609"/>
      <c r="H64" s="609"/>
      <c r="I64" s="271"/>
      <c r="J64" s="271"/>
      <c r="K64" s="271"/>
      <c r="L64" s="271"/>
      <c r="M64" s="271"/>
      <c r="N64" s="271"/>
      <c r="O64" s="271"/>
      <c r="P64" s="271"/>
      <c r="Q64" s="271"/>
      <c r="R64" s="271"/>
      <c r="S64" s="271"/>
      <c r="T64" s="271"/>
      <c r="U64" s="271"/>
      <c r="V64" s="271"/>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row>
    <row r="65" spans="1:48" ht="15.75" customHeight="1">
      <c r="A65" s="271"/>
      <c r="B65" s="608"/>
      <c r="C65" s="609"/>
      <c r="D65" s="609"/>
      <c r="E65" s="609"/>
      <c r="F65" s="609"/>
      <c r="G65" s="609"/>
      <c r="H65" s="609"/>
      <c r="I65" s="271"/>
      <c r="J65" s="271"/>
      <c r="K65" s="271"/>
      <c r="L65" s="271"/>
      <c r="M65" s="271"/>
      <c r="N65" s="271"/>
      <c r="O65" s="271"/>
      <c r="P65" s="271"/>
      <c r="Q65" s="271"/>
      <c r="R65" s="271"/>
      <c r="S65" s="271"/>
      <c r="T65" s="271"/>
      <c r="U65" s="271"/>
      <c r="V65" s="271"/>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row>
    <row r="66" spans="1:48" ht="15.75" customHeight="1">
      <c r="A66" s="271"/>
      <c r="B66" s="608"/>
      <c r="C66" s="609"/>
      <c r="D66" s="609"/>
      <c r="E66" s="609"/>
      <c r="F66" s="609"/>
      <c r="G66" s="609"/>
      <c r="H66" s="609"/>
      <c r="I66" s="271"/>
      <c r="J66" s="271"/>
      <c r="K66" s="271"/>
      <c r="L66" s="271"/>
      <c r="M66" s="271"/>
      <c r="N66" s="271"/>
      <c r="O66" s="271"/>
      <c r="P66" s="271"/>
      <c r="Q66" s="271"/>
      <c r="R66" s="271"/>
      <c r="S66" s="271"/>
      <c r="T66" s="271"/>
      <c r="U66" s="271"/>
      <c r="V66" s="271"/>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row>
    <row r="67" spans="1:48" ht="15.75" customHeight="1">
      <c r="A67" s="271"/>
      <c r="B67" s="608"/>
      <c r="C67" s="609"/>
      <c r="D67" s="609"/>
      <c r="E67" s="609"/>
      <c r="F67" s="609"/>
      <c r="G67" s="609"/>
      <c r="H67" s="609"/>
      <c r="I67" s="271"/>
      <c r="J67" s="271"/>
      <c r="K67" s="271"/>
      <c r="L67" s="271"/>
      <c r="M67" s="271"/>
      <c r="N67" s="271"/>
      <c r="O67" s="271"/>
      <c r="P67" s="271"/>
      <c r="Q67" s="271"/>
      <c r="R67" s="271"/>
      <c r="S67" s="271"/>
      <c r="T67" s="271"/>
      <c r="U67" s="271"/>
      <c r="V67" s="271"/>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row>
    <row r="68" spans="1:48" ht="15.75" customHeight="1">
      <c r="A68" s="271"/>
      <c r="B68" s="608"/>
      <c r="C68" s="609"/>
      <c r="D68" s="609"/>
      <c r="E68" s="609"/>
      <c r="F68" s="609"/>
      <c r="G68" s="609"/>
      <c r="H68" s="609"/>
      <c r="I68" s="271"/>
      <c r="J68" s="271"/>
      <c r="K68" s="271"/>
      <c r="L68" s="271"/>
      <c r="M68" s="271"/>
      <c r="N68" s="271"/>
      <c r="O68" s="271"/>
      <c r="P68" s="271"/>
      <c r="Q68" s="271"/>
      <c r="R68" s="271"/>
      <c r="S68" s="271"/>
      <c r="T68" s="271"/>
      <c r="U68" s="271"/>
      <c r="V68" s="271"/>
      <c r="W68" s="617"/>
      <c r="X68" s="617"/>
      <c r="Y68" s="617"/>
      <c r="Z68" s="617"/>
      <c r="AA68" s="617"/>
      <c r="AB68" s="617"/>
      <c r="AC68" s="617"/>
      <c r="AD68" s="617"/>
      <c r="AE68" s="617"/>
      <c r="AF68" s="617"/>
      <c r="AG68" s="617"/>
      <c r="AH68" s="617"/>
      <c r="AI68" s="617"/>
      <c r="AJ68" s="617"/>
      <c r="AK68" s="617"/>
      <c r="AL68" s="617"/>
      <c r="AM68" s="617"/>
      <c r="AN68" s="617"/>
      <c r="AO68" s="617"/>
      <c r="AP68" s="617"/>
      <c r="AQ68" s="617"/>
      <c r="AR68" s="617"/>
      <c r="AS68" s="617"/>
      <c r="AT68" s="617"/>
      <c r="AU68" s="617"/>
      <c r="AV68" s="617"/>
    </row>
    <row r="69" spans="1:48" ht="15.75" customHeight="1">
      <c r="A69" s="271"/>
      <c r="B69" s="608"/>
      <c r="C69" s="609"/>
      <c r="D69" s="609"/>
      <c r="E69" s="609"/>
      <c r="F69" s="609"/>
      <c r="G69" s="609"/>
      <c r="H69" s="609"/>
      <c r="I69" s="271"/>
      <c r="J69" s="271"/>
      <c r="K69" s="271"/>
      <c r="L69" s="271"/>
      <c r="M69" s="271"/>
      <c r="N69" s="271"/>
      <c r="O69" s="271"/>
      <c r="P69" s="271"/>
      <c r="Q69" s="271"/>
      <c r="R69" s="271"/>
      <c r="S69" s="271"/>
      <c r="T69" s="271"/>
      <c r="U69" s="271"/>
      <c r="V69" s="271"/>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row>
    <row r="70" spans="1:48" ht="15.75" customHeight="1">
      <c r="A70" s="271"/>
      <c r="B70" s="608"/>
      <c r="C70" s="609"/>
      <c r="D70" s="609"/>
      <c r="E70" s="609"/>
      <c r="F70" s="609"/>
      <c r="G70" s="609"/>
      <c r="H70" s="609"/>
      <c r="I70" s="271"/>
      <c r="J70" s="271"/>
      <c r="K70" s="271"/>
      <c r="L70" s="271"/>
      <c r="M70" s="271"/>
      <c r="N70" s="271"/>
      <c r="O70" s="271"/>
      <c r="P70" s="271"/>
      <c r="Q70" s="271"/>
      <c r="R70" s="271"/>
      <c r="S70" s="271"/>
      <c r="T70" s="271"/>
      <c r="U70" s="271"/>
      <c r="V70" s="271"/>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row>
    <row r="71" spans="1:48" ht="15.75" customHeight="1">
      <c r="A71" s="271"/>
      <c r="B71" s="608"/>
      <c r="C71" s="609"/>
      <c r="D71" s="609"/>
      <c r="E71" s="609"/>
      <c r="F71" s="609"/>
      <c r="G71" s="609"/>
      <c r="H71" s="609"/>
      <c r="I71" s="271"/>
      <c r="J71" s="271"/>
      <c r="K71" s="271"/>
      <c r="L71" s="271"/>
      <c r="M71" s="271"/>
      <c r="N71" s="271"/>
      <c r="O71" s="271"/>
      <c r="P71" s="271"/>
      <c r="Q71" s="271"/>
      <c r="R71" s="271"/>
      <c r="S71" s="271"/>
      <c r="T71" s="271"/>
      <c r="U71" s="271"/>
      <c r="V71" s="271"/>
      <c r="W71" s="617"/>
      <c r="X71" s="617"/>
      <c r="Y71" s="617"/>
      <c r="Z71" s="617"/>
      <c r="AA71" s="617"/>
      <c r="AB71" s="617"/>
      <c r="AC71" s="617"/>
      <c r="AD71" s="617"/>
      <c r="AE71" s="617"/>
      <c r="AF71" s="617"/>
      <c r="AG71" s="617"/>
      <c r="AH71" s="617"/>
      <c r="AI71" s="617"/>
      <c r="AJ71" s="617"/>
      <c r="AK71" s="617"/>
      <c r="AL71" s="617"/>
      <c r="AM71" s="617"/>
      <c r="AN71" s="617"/>
      <c r="AO71" s="617"/>
      <c r="AP71" s="617"/>
      <c r="AQ71" s="617"/>
      <c r="AR71" s="617"/>
      <c r="AS71" s="617"/>
      <c r="AT71" s="617"/>
      <c r="AU71" s="617"/>
      <c r="AV71" s="617"/>
    </row>
    <row r="72" spans="1:48" ht="15.75" customHeight="1">
      <c r="A72" s="271"/>
      <c r="B72" s="608"/>
      <c r="C72" s="609"/>
      <c r="D72" s="609"/>
      <c r="E72" s="609"/>
      <c r="F72" s="609"/>
      <c r="G72" s="609"/>
      <c r="H72" s="609"/>
      <c r="I72" s="271"/>
      <c r="J72" s="271"/>
      <c r="K72" s="271"/>
      <c r="L72" s="271"/>
      <c r="M72" s="271"/>
      <c r="N72" s="271"/>
      <c r="O72" s="271"/>
      <c r="P72" s="271"/>
      <c r="Q72" s="271"/>
      <c r="R72" s="271"/>
      <c r="S72" s="271"/>
      <c r="T72" s="271"/>
      <c r="U72" s="271"/>
      <c r="V72" s="271"/>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row>
    <row r="73" spans="1:48" ht="15.75" customHeight="1">
      <c r="A73" s="271"/>
      <c r="B73" s="608"/>
      <c r="C73" s="609"/>
      <c r="D73" s="609"/>
      <c r="E73" s="609"/>
      <c r="F73" s="609"/>
      <c r="G73" s="609"/>
      <c r="H73" s="609"/>
      <c r="I73" s="271"/>
      <c r="J73" s="271"/>
      <c r="K73" s="271"/>
      <c r="L73" s="271"/>
      <c r="M73" s="271"/>
      <c r="N73" s="271"/>
      <c r="O73" s="271"/>
      <c r="P73" s="271"/>
      <c r="Q73" s="271"/>
      <c r="R73" s="271"/>
      <c r="S73" s="271"/>
      <c r="T73" s="271"/>
      <c r="U73" s="271"/>
      <c r="V73" s="271"/>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row>
    <row r="74" spans="1:48" ht="15.75" customHeight="1">
      <c r="A74" s="271"/>
      <c r="B74" s="608"/>
      <c r="C74" s="609"/>
      <c r="D74" s="609"/>
      <c r="E74" s="609"/>
      <c r="F74" s="609"/>
      <c r="G74" s="609"/>
      <c r="H74" s="609"/>
      <c r="I74" s="271"/>
      <c r="J74" s="271"/>
      <c r="K74" s="271"/>
      <c r="L74" s="271"/>
      <c r="M74" s="271"/>
      <c r="N74" s="271"/>
      <c r="O74" s="271"/>
      <c r="P74" s="271"/>
      <c r="Q74" s="271"/>
      <c r="R74" s="271"/>
      <c r="S74" s="271"/>
      <c r="T74" s="271"/>
      <c r="U74" s="271"/>
      <c r="V74" s="271"/>
      <c r="W74" s="617"/>
      <c r="X74" s="617"/>
      <c r="Y74" s="617"/>
      <c r="Z74" s="617"/>
      <c r="AA74" s="617"/>
      <c r="AB74" s="617"/>
      <c r="AC74" s="617"/>
      <c r="AD74" s="617"/>
      <c r="AE74" s="617"/>
      <c r="AF74" s="617"/>
      <c r="AG74" s="617"/>
      <c r="AH74" s="617"/>
      <c r="AI74" s="617"/>
      <c r="AJ74" s="617"/>
      <c r="AK74" s="617"/>
      <c r="AL74" s="617"/>
      <c r="AM74" s="617"/>
      <c r="AN74" s="617"/>
      <c r="AO74" s="617"/>
      <c r="AP74" s="617"/>
      <c r="AQ74" s="617"/>
      <c r="AR74" s="617"/>
      <c r="AS74" s="617"/>
      <c r="AT74" s="617"/>
      <c r="AU74" s="617"/>
      <c r="AV74" s="617"/>
    </row>
    <row r="75" spans="1:48" ht="15.75" customHeight="1">
      <c r="A75" s="271"/>
      <c r="B75" s="608"/>
      <c r="C75" s="609"/>
      <c r="D75" s="609"/>
      <c r="E75" s="609"/>
      <c r="F75" s="609"/>
      <c r="G75" s="609"/>
      <c r="H75" s="609"/>
      <c r="I75" s="271"/>
      <c r="J75" s="271"/>
      <c r="K75" s="271"/>
      <c r="L75" s="271"/>
      <c r="M75" s="271"/>
      <c r="N75" s="271"/>
      <c r="O75" s="271"/>
      <c r="P75" s="271"/>
      <c r="Q75" s="271"/>
      <c r="R75" s="271"/>
      <c r="S75" s="271"/>
      <c r="T75" s="271"/>
      <c r="U75" s="271"/>
      <c r="V75" s="271"/>
      <c r="W75" s="617"/>
      <c r="X75" s="617"/>
      <c r="Y75" s="617"/>
      <c r="Z75" s="617"/>
      <c r="AA75" s="617"/>
      <c r="AB75" s="617"/>
      <c r="AC75" s="617"/>
      <c r="AD75" s="617"/>
      <c r="AE75" s="617"/>
      <c r="AF75" s="617"/>
      <c r="AG75" s="617"/>
      <c r="AH75" s="617"/>
      <c r="AI75" s="617"/>
      <c r="AJ75" s="617"/>
      <c r="AK75" s="617"/>
      <c r="AL75" s="617"/>
      <c r="AM75" s="617"/>
      <c r="AN75" s="617"/>
      <c r="AO75" s="617"/>
      <c r="AP75" s="617"/>
      <c r="AQ75" s="617"/>
      <c r="AR75" s="617"/>
      <c r="AS75" s="617"/>
      <c r="AT75" s="617"/>
      <c r="AU75" s="617"/>
      <c r="AV75" s="617"/>
    </row>
    <row r="76" spans="1:48" ht="15.75" customHeight="1">
      <c r="A76" s="271"/>
      <c r="B76" s="608"/>
      <c r="C76" s="609"/>
      <c r="D76" s="609"/>
      <c r="E76" s="609"/>
      <c r="F76" s="609"/>
      <c r="G76" s="609"/>
      <c r="H76" s="609"/>
      <c r="I76" s="271"/>
      <c r="J76" s="271"/>
      <c r="K76" s="271"/>
      <c r="L76" s="271"/>
      <c r="M76" s="271"/>
      <c r="N76" s="271"/>
      <c r="O76" s="271"/>
      <c r="P76" s="271"/>
      <c r="Q76" s="271"/>
      <c r="R76" s="271"/>
      <c r="S76" s="271"/>
      <c r="T76" s="271"/>
      <c r="U76" s="271"/>
      <c r="V76" s="271"/>
      <c r="W76" s="617"/>
      <c r="X76" s="617"/>
      <c r="Y76" s="617"/>
      <c r="Z76" s="617"/>
      <c r="AA76" s="617"/>
      <c r="AB76" s="617"/>
      <c r="AC76" s="617"/>
      <c r="AD76" s="617"/>
      <c r="AE76" s="617"/>
      <c r="AF76" s="617"/>
      <c r="AG76" s="617"/>
      <c r="AH76" s="617"/>
      <c r="AI76" s="617"/>
      <c r="AJ76" s="617"/>
      <c r="AK76" s="617"/>
      <c r="AL76" s="617"/>
      <c r="AM76" s="617"/>
      <c r="AN76" s="617"/>
      <c r="AO76" s="617"/>
      <c r="AP76" s="617"/>
      <c r="AQ76" s="617"/>
      <c r="AR76" s="617"/>
      <c r="AS76" s="617"/>
      <c r="AT76" s="617"/>
      <c r="AU76" s="617"/>
      <c r="AV76" s="617"/>
    </row>
    <row r="77" spans="1:48" ht="15.75" customHeight="1">
      <c r="A77" s="271"/>
      <c r="B77" s="608"/>
      <c r="C77" s="609"/>
      <c r="D77" s="609"/>
      <c r="E77" s="609"/>
      <c r="F77" s="609"/>
      <c r="G77" s="609"/>
      <c r="H77" s="609"/>
      <c r="I77" s="271"/>
      <c r="J77" s="271"/>
      <c r="K77" s="271"/>
      <c r="L77" s="271"/>
      <c r="M77" s="271"/>
      <c r="N77" s="271"/>
      <c r="O77" s="271"/>
      <c r="P77" s="271"/>
      <c r="Q77" s="271"/>
      <c r="R77" s="271"/>
      <c r="S77" s="271"/>
      <c r="T77" s="271"/>
      <c r="U77" s="271"/>
      <c r="V77" s="271"/>
      <c r="W77" s="617"/>
      <c r="X77" s="617"/>
      <c r="Y77" s="617"/>
      <c r="Z77" s="617"/>
      <c r="AA77" s="617"/>
      <c r="AB77" s="617"/>
      <c r="AC77" s="617"/>
      <c r="AD77" s="617"/>
      <c r="AE77" s="617"/>
      <c r="AF77" s="617"/>
      <c r="AG77" s="617"/>
      <c r="AH77" s="617"/>
      <c r="AI77" s="617"/>
      <c r="AJ77" s="617"/>
      <c r="AK77" s="617"/>
      <c r="AL77" s="617"/>
      <c r="AM77" s="617"/>
      <c r="AN77" s="617"/>
      <c r="AO77" s="617"/>
      <c r="AP77" s="617"/>
      <c r="AQ77" s="617"/>
      <c r="AR77" s="617"/>
      <c r="AS77" s="617"/>
      <c r="AT77" s="617"/>
      <c r="AU77" s="617"/>
      <c r="AV77" s="617"/>
    </row>
    <row r="78" spans="1:48" ht="15.75" customHeight="1">
      <c r="A78" s="271"/>
      <c r="B78" s="608"/>
      <c r="C78" s="609"/>
      <c r="D78" s="609"/>
      <c r="E78" s="609"/>
      <c r="F78" s="609"/>
      <c r="G78" s="609"/>
      <c r="H78" s="609"/>
      <c r="I78" s="271"/>
      <c r="J78" s="271"/>
      <c r="K78" s="271"/>
      <c r="L78" s="271"/>
      <c r="M78" s="271"/>
      <c r="N78" s="271"/>
      <c r="O78" s="271"/>
      <c r="P78" s="271"/>
      <c r="Q78" s="271"/>
      <c r="R78" s="271"/>
      <c r="S78" s="271"/>
      <c r="T78" s="271"/>
      <c r="U78" s="271"/>
      <c r="V78" s="271"/>
      <c r="W78" s="617"/>
      <c r="X78" s="617"/>
      <c r="Y78" s="617"/>
      <c r="Z78" s="617"/>
      <c r="AA78" s="617"/>
      <c r="AB78" s="617"/>
      <c r="AC78" s="617"/>
      <c r="AD78" s="617"/>
      <c r="AE78" s="617"/>
      <c r="AF78" s="617"/>
      <c r="AG78" s="617"/>
      <c r="AH78" s="617"/>
      <c r="AI78" s="617"/>
      <c r="AJ78" s="617"/>
      <c r="AK78" s="617"/>
      <c r="AL78" s="617"/>
      <c r="AM78" s="617"/>
      <c r="AN78" s="617"/>
      <c r="AO78" s="617"/>
      <c r="AP78" s="617"/>
      <c r="AQ78" s="617"/>
      <c r="AR78" s="617"/>
      <c r="AS78" s="617"/>
      <c r="AT78" s="617"/>
      <c r="AU78" s="617"/>
      <c r="AV78" s="617"/>
    </row>
    <row r="79" spans="1:48" ht="15.75" customHeight="1">
      <c r="A79" s="271"/>
      <c r="B79" s="608"/>
      <c r="C79" s="609"/>
      <c r="D79" s="609"/>
      <c r="E79" s="609"/>
      <c r="F79" s="609"/>
      <c r="G79" s="609"/>
      <c r="H79" s="609"/>
      <c r="I79" s="271"/>
      <c r="J79" s="271"/>
      <c r="K79" s="271"/>
      <c r="L79" s="271"/>
      <c r="M79" s="271"/>
      <c r="N79" s="271"/>
      <c r="O79" s="271"/>
      <c r="P79" s="271"/>
      <c r="Q79" s="271"/>
      <c r="R79" s="271"/>
      <c r="S79" s="271"/>
      <c r="T79" s="271"/>
      <c r="U79" s="271"/>
      <c r="V79" s="271"/>
      <c r="W79" s="617"/>
      <c r="X79" s="617"/>
      <c r="Y79" s="617"/>
      <c r="Z79" s="617"/>
      <c r="AA79" s="617"/>
      <c r="AB79" s="617"/>
      <c r="AC79" s="617"/>
      <c r="AD79" s="617"/>
      <c r="AE79" s="617"/>
      <c r="AF79" s="617"/>
      <c r="AG79" s="617"/>
      <c r="AH79" s="617"/>
      <c r="AI79" s="617"/>
      <c r="AJ79" s="617"/>
      <c r="AK79" s="617"/>
      <c r="AL79" s="617"/>
      <c r="AM79" s="617"/>
      <c r="AN79" s="617"/>
      <c r="AO79" s="617"/>
      <c r="AP79" s="617"/>
      <c r="AQ79" s="617"/>
      <c r="AR79" s="617"/>
      <c r="AS79" s="617"/>
      <c r="AT79" s="617"/>
      <c r="AU79" s="617"/>
      <c r="AV79" s="617"/>
    </row>
    <row r="80" spans="1:48" ht="15.75" customHeight="1">
      <c r="A80" s="271"/>
      <c r="B80" s="608"/>
      <c r="C80" s="609"/>
      <c r="D80" s="609"/>
      <c r="E80" s="609"/>
      <c r="F80" s="609"/>
      <c r="G80" s="609"/>
      <c r="H80" s="609"/>
      <c r="I80" s="271"/>
      <c r="J80" s="271"/>
      <c r="K80" s="271"/>
      <c r="L80" s="271"/>
      <c r="M80" s="271"/>
      <c r="N80" s="271"/>
      <c r="O80" s="271"/>
      <c r="P80" s="271"/>
      <c r="Q80" s="271"/>
      <c r="R80" s="271"/>
      <c r="S80" s="271"/>
      <c r="T80" s="271"/>
      <c r="U80" s="271"/>
      <c r="V80" s="271"/>
      <c r="W80" s="617"/>
      <c r="X80" s="617"/>
      <c r="Y80" s="617"/>
      <c r="Z80" s="617"/>
      <c r="AA80" s="617"/>
      <c r="AB80" s="617"/>
      <c r="AC80" s="617"/>
      <c r="AD80" s="617"/>
      <c r="AE80" s="617"/>
      <c r="AF80" s="617"/>
      <c r="AG80" s="617"/>
      <c r="AH80" s="617"/>
      <c r="AI80" s="617"/>
      <c r="AJ80" s="617"/>
      <c r="AK80" s="617"/>
      <c r="AL80" s="617"/>
      <c r="AM80" s="617"/>
      <c r="AN80" s="617"/>
      <c r="AO80" s="617"/>
      <c r="AP80" s="617"/>
      <c r="AQ80" s="617"/>
      <c r="AR80" s="617"/>
      <c r="AS80" s="617"/>
      <c r="AT80" s="617"/>
      <c r="AU80" s="617"/>
      <c r="AV80" s="617"/>
    </row>
    <row r="81" spans="1:48" ht="15.75" customHeight="1">
      <c r="A81" s="271"/>
      <c r="B81" s="608"/>
      <c r="C81" s="609"/>
      <c r="D81" s="609"/>
      <c r="E81" s="609"/>
      <c r="F81" s="609"/>
      <c r="G81" s="609"/>
      <c r="H81" s="609"/>
      <c r="I81" s="271"/>
      <c r="J81" s="271"/>
      <c r="K81" s="271"/>
      <c r="L81" s="271"/>
      <c r="M81" s="271"/>
      <c r="N81" s="271"/>
      <c r="O81" s="271"/>
      <c r="P81" s="271"/>
      <c r="Q81" s="271"/>
      <c r="R81" s="271"/>
      <c r="S81" s="271"/>
      <c r="T81" s="271"/>
      <c r="U81" s="271"/>
      <c r="V81" s="271"/>
      <c r="W81" s="617"/>
      <c r="X81" s="617"/>
      <c r="Y81" s="617"/>
      <c r="Z81" s="617"/>
      <c r="AA81" s="617"/>
      <c r="AB81" s="617"/>
      <c r="AC81" s="617"/>
      <c r="AD81" s="617"/>
      <c r="AE81" s="617"/>
      <c r="AF81" s="617"/>
      <c r="AG81" s="617"/>
      <c r="AH81" s="617"/>
      <c r="AI81" s="617"/>
      <c r="AJ81" s="617"/>
      <c r="AK81" s="617"/>
      <c r="AL81" s="617"/>
      <c r="AM81" s="617"/>
      <c r="AN81" s="617"/>
      <c r="AO81" s="617"/>
      <c r="AP81" s="617"/>
      <c r="AQ81" s="617"/>
      <c r="AR81" s="617"/>
      <c r="AS81" s="617"/>
      <c r="AT81" s="617"/>
      <c r="AU81" s="617"/>
      <c r="AV81" s="617"/>
    </row>
    <row r="82" spans="1:48" ht="15.75" customHeight="1">
      <c r="A82" s="271"/>
      <c r="B82" s="608"/>
      <c r="C82" s="609"/>
      <c r="D82" s="609"/>
      <c r="E82" s="609"/>
      <c r="F82" s="609"/>
      <c r="G82" s="609"/>
      <c r="H82" s="609"/>
      <c r="I82" s="271"/>
      <c r="J82" s="271"/>
      <c r="K82" s="271"/>
      <c r="L82" s="271"/>
      <c r="M82" s="271"/>
      <c r="N82" s="271"/>
      <c r="O82" s="271"/>
      <c r="P82" s="271"/>
      <c r="Q82" s="271"/>
      <c r="R82" s="271"/>
      <c r="S82" s="271"/>
      <c r="T82" s="271"/>
      <c r="U82" s="271"/>
      <c r="V82" s="271"/>
      <c r="W82" s="617"/>
      <c r="X82" s="617"/>
      <c r="Y82" s="617"/>
      <c r="Z82" s="617"/>
      <c r="AA82" s="617"/>
      <c r="AB82" s="617"/>
      <c r="AC82" s="617"/>
      <c r="AD82" s="617"/>
      <c r="AE82" s="617"/>
      <c r="AF82" s="617"/>
      <c r="AG82" s="617"/>
      <c r="AH82" s="617"/>
      <c r="AI82" s="617"/>
      <c r="AJ82" s="617"/>
      <c r="AK82" s="617"/>
      <c r="AL82" s="617"/>
      <c r="AM82" s="617"/>
      <c r="AN82" s="617"/>
      <c r="AO82" s="617"/>
      <c r="AP82" s="617"/>
      <c r="AQ82" s="617"/>
      <c r="AR82" s="617"/>
      <c r="AS82" s="617"/>
      <c r="AT82" s="617"/>
      <c r="AU82" s="617"/>
      <c r="AV82" s="617"/>
    </row>
    <row r="83" spans="1:48" ht="15.75" customHeight="1">
      <c r="A83" s="271"/>
      <c r="B83" s="608"/>
      <c r="C83" s="609"/>
      <c r="D83" s="609"/>
      <c r="E83" s="609"/>
      <c r="F83" s="609"/>
      <c r="G83" s="609"/>
      <c r="H83" s="609"/>
      <c r="I83" s="271"/>
      <c r="J83" s="271"/>
      <c r="K83" s="271"/>
      <c r="L83" s="271"/>
      <c r="M83" s="271"/>
      <c r="N83" s="271"/>
      <c r="O83" s="271"/>
      <c r="P83" s="271"/>
      <c r="Q83" s="271"/>
      <c r="R83" s="271"/>
      <c r="S83" s="271"/>
      <c r="T83" s="271"/>
      <c r="U83" s="271"/>
      <c r="V83" s="271"/>
      <c r="W83" s="617"/>
      <c r="X83" s="617"/>
      <c r="Y83" s="617"/>
      <c r="Z83" s="617"/>
      <c r="AA83" s="617"/>
      <c r="AB83" s="617"/>
      <c r="AC83" s="617"/>
      <c r="AD83" s="617"/>
      <c r="AE83" s="617"/>
      <c r="AF83" s="617"/>
      <c r="AG83" s="617"/>
      <c r="AH83" s="617"/>
      <c r="AI83" s="617"/>
      <c r="AJ83" s="617"/>
      <c r="AK83" s="617"/>
      <c r="AL83" s="617"/>
      <c r="AM83" s="617"/>
      <c r="AN83" s="617"/>
      <c r="AO83" s="617"/>
      <c r="AP83" s="617"/>
      <c r="AQ83" s="617"/>
      <c r="AR83" s="617"/>
      <c r="AS83" s="617"/>
      <c r="AT83" s="617"/>
      <c r="AU83" s="617"/>
      <c r="AV83" s="617"/>
    </row>
    <row r="84" spans="1:48" ht="15.75" customHeight="1">
      <c r="A84" s="271"/>
      <c r="B84" s="608"/>
      <c r="C84" s="609"/>
      <c r="D84" s="609"/>
      <c r="E84" s="609"/>
      <c r="F84" s="609"/>
      <c r="G84" s="609"/>
      <c r="H84" s="609"/>
      <c r="I84" s="271"/>
      <c r="J84" s="271"/>
      <c r="K84" s="271"/>
      <c r="L84" s="271"/>
      <c r="M84" s="271"/>
      <c r="N84" s="271"/>
      <c r="O84" s="271"/>
      <c r="P84" s="271"/>
      <c r="Q84" s="271"/>
      <c r="R84" s="271"/>
      <c r="S84" s="271"/>
      <c r="T84" s="271"/>
      <c r="U84" s="271"/>
      <c r="V84" s="271"/>
      <c r="W84" s="617"/>
      <c r="X84" s="617"/>
      <c r="Y84" s="617"/>
      <c r="Z84" s="617"/>
      <c r="AA84" s="617"/>
      <c r="AB84" s="617"/>
      <c r="AC84" s="617"/>
      <c r="AD84" s="617"/>
      <c r="AE84" s="617"/>
      <c r="AF84" s="617"/>
      <c r="AG84" s="617"/>
      <c r="AH84" s="617"/>
      <c r="AI84" s="617"/>
      <c r="AJ84" s="617"/>
      <c r="AK84" s="617"/>
      <c r="AL84" s="617"/>
      <c r="AM84" s="617"/>
      <c r="AN84" s="617"/>
      <c r="AO84" s="617"/>
      <c r="AP84" s="617"/>
      <c r="AQ84" s="617"/>
      <c r="AR84" s="617"/>
      <c r="AS84" s="617"/>
      <c r="AT84" s="617"/>
      <c r="AU84" s="617"/>
      <c r="AV84" s="617"/>
    </row>
    <row r="85" spans="1:48" ht="15.75" customHeight="1">
      <c r="A85" s="271"/>
      <c r="B85" s="608"/>
      <c r="C85" s="609"/>
      <c r="D85" s="609"/>
      <c r="E85" s="609"/>
      <c r="F85" s="609"/>
      <c r="G85" s="609"/>
      <c r="H85" s="609"/>
      <c r="I85" s="271"/>
      <c r="J85" s="271"/>
      <c r="K85" s="271"/>
      <c r="L85" s="271"/>
      <c r="M85" s="271"/>
      <c r="N85" s="271"/>
      <c r="O85" s="271"/>
      <c r="P85" s="271"/>
      <c r="Q85" s="271"/>
      <c r="R85" s="271"/>
      <c r="S85" s="271"/>
      <c r="T85" s="271"/>
      <c r="U85" s="271"/>
      <c r="V85" s="271"/>
      <c r="W85" s="617"/>
      <c r="X85" s="617"/>
      <c r="Y85" s="617"/>
      <c r="Z85" s="617"/>
      <c r="AA85" s="617"/>
      <c r="AB85" s="617"/>
      <c r="AC85" s="617"/>
      <c r="AD85" s="617"/>
      <c r="AE85" s="617"/>
      <c r="AF85" s="617"/>
      <c r="AG85" s="617"/>
      <c r="AH85" s="617"/>
      <c r="AI85" s="617"/>
      <c r="AJ85" s="617"/>
      <c r="AK85" s="617"/>
      <c r="AL85" s="617"/>
      <c r="AM85" s="617"/>
      <c r="AN85" s="617"/>
      <c r="AO85" s="617"/>
      <c r="AP85" s="617"/>
      <c r="AQ85" s="617"/>
      <c r="AR85" s="617"/>
      <c r="AS85" s="617"/>
      <c r="AT85" s="617"/>
      <c r="AU85" s="617"/>
      <c r="AV85" s="617"/>
    </row>
    <row r="86" spans="1:48" ht="15.75" customHeight="1">
      <c r="A86" s="271"/>
      <c r="B86" s="608"/>
      <c r="C86" s="609"/>
      <c r="D86" s="609"/>
      <c r="E86" s="609"/>
      <c r="F86" s="609"/>
      <c r="G86" s="609"/>
      <c r="H86" s="609"/>
      <c r="I86" s="271"/>
      <c r="J86" s="271"/>
      <c r="K86" s="271"/>
      <c r="L86" s="271"/>
      <c r="M86" s="271"/>
      <c r="N86" s="271"/>
      <c r="O86" s="271"/>
      <c r="P86" s="271"/>
      <c r="Q86" s="271"/>
      <c r="R86" s="271"/>
      <c r="S86" s="271"/>
      <c r="T86" s="271"/>
      <c r="U86" s="271"/>
      <c r="V86" s="271"/>
      <c r="W86" s="617"/>
      <c r="X86" s="617"/>
      <c r="Y86" s="617"/>
      <c r="Z86" s="617"/>
      <c r="AA86" s="617"/>
      <c r="AB86" s="617"/>
      <c r="AC86" s="617"/>
      <c r="AD86" s="617"/>
      <c r="AE86" s="617"/>
      <c r="AF86" s="617"/>
      <c r="AG86" s="617"/>
      <c r="AH86" s="617"/>
      <c r="AI86" s="617"/>
      <c r="AJ86" s="617"/>
      <c r="AK86" s="617"/>
      <c r="AL86" s="617"/>
      <c r="AM86" s="617"/>
      <c r="AN86" s="617"/>
      <c r="AO86" s="617"/>
      <c r="AP86" s="617"/>
      <c r="AQ86" s="617"/>
      <c r="AR86" s="617"/>
      <c r="AS86" s="617"/>
      <c r="AT86" s="617"/>
      <c r="AU86" s="617"/>
      <c r="AV86" s="617"/>
    </row>
    <row r="87" spans="1:48" ht="15.75" customHeight="1">
      <c r="A87" s="271"/>
      <c r="B87" s="608"/>
      <c r="C87" s="609"/>
      <c r="D87" s="609"/>
      <c r="E87" s="609"/>
      <c r="F87" s="609"/>
      <c r="G87" s="609"/>
      <c r="H87" s="609"/>
      <c r="I87" s="271"/>
      <c r="J87" s="271"/>
      <c r="K87" s="271"/>
      <c r="L87" s="271"/>
      <c r="M87" s="271"/>
      <c r="N87" s="271"/>
      <c r="O87" s="271"/>
      <c r="P87" s="271"/>
      <c r="Q87" s="271"/>
      <c r="R87" s="271"/>
      <c r="S87" s="271"/>
      <c r="T87" s="271"/>
      <c r="U87" s="271"/>
      <c r="V87" s="271"/>
      <c r="W87" s="617"/>
      <c r="X87" s="617"/>
      <c r="Y87" s="617"/>
      <c r="Z87" s="617"/>
      <c r="AA87" s="617"/>
      <c r="AB87" s="617"/>
      <c r="AC87" s="617"/>
      <c r="AD87" s="617"/>
      <c r="AE87" s="617"/>
      <c r="AF87" s="617"/>
      <c r="AG87" s="617"/>
      <c r="AH87" s="617"/>
      <c r="AI87" s="617"/>
      <c r="AJ87" s="617"/>
      <c r="AK87" s="617"/>
      <c r="AL87" s="617"/>
      <c r="AM87" s="617"/>
      <c r="AN87" s="617"/>
      <c r="AO87" s="617"/>
      <c r="AP87" s="617"/>
      <c r="AQ87" s="617"/>
      <c r="AR87" s="617"/>
      <c r="AS87" s="617"/>
      <c r="AT87" s="617"/>
      <c r="AU87" s="617"/>
      <c r="AV87" s="617"/>
    </row>
    <row r="88" spans="1:48" ht="15.75" customHeight="1">
      <c r="A88" s="271"/>
      <c r="B88" s="608"/>
      <c r="C88" s="609"/>
      <c r="D88" s="609"/>
      <c r="E88" s="609"/>
      <c r="F88" s="609"/>
      <c r="G88" s="609"/>
      <c r="H88" s="609"/>
      <c r="I88" s="271"/>
      <c r="J88" s="271"/>
      <c r="K88" s="271"/>
      <c r="L88" s="271"/>
      <c r="M88" s="271"/>
      <c r="N88" s="271"/>
      <c r="O88" s="271"/>
      <c r="P88" s="271"/>
      <c r="Q88" s="271"/>
      <c r="R88" s="271"/>
      <c r="S88" s="271"/>
      <c r="T88" s="271"/>
      <c r="U88" s="271"/>
      <c r="V88" s="271"/>
      <c r="W88" s="617"/>
      <c r="X88" s="617"/>
      <c r="Y88" s="617"/>
      <c r="Z88" s="617"/>
      <c r="AA88" s="617"/>
      <c r="AB88" s="617"/>
      <c r="AC88" s="617"/>
      <c r="AD88" s="617"/>
      <c r="AE88" s="617"/>
      <c r="AF88" s="617"/>
      <c r="AG88" s="617"/>
      <c r="AH88" s="617"/>
      <c r="AI88" s="617"/>
      <c r="AJ88" s="617"/>
      <c r="AK88" s="617"/>
      <c r="AL88" s="617"/>
      <c r="AM88" s="617"/>
      <c r="AN88" s="617"/>
      <c r="AO88" s="617"/>
      <c r="AP88" s="617"/>
      <c r="AQ88" s="617"/>
      <c r="AR88" s="617"/>
      <c r="AS88" s="617"/>
      <c r="AT88" s="617"/>
      <c r="AU88" s="617"/>
      <c r="AV88" s="617"/>
    </row>
    <row r="89" spans="1:48" ht="15.75" customHeight="1">
      <c r="A89" s="271"/>
      <c r="B89" s="608"/>
      <c r="C89" s="609"/>
      <c r="D89" s="609"/>
      <c r="E89" s="609"/>
      <c r="F89" s="609"/>
      <c r="G89" s="609"/>
      <c r="H89" s="609"/>
      <c r="I89" s="271"/>
      <c r="J89" s="271"/>
      <c r="K89" s="271"/>
      <c r="L89" s="271"/>
      <c r="M89" s="271"/>
      <c r="N89" s="271"/>
      <c r="O89" s="271"/>
      <c r="P89" s="271"/>
      <c r="Q89" s="271"/>
      <c r="R89" s="271"/>
      <c r="S89" s="271"/>
      <c r="T89" s="271"/>
      <c r="U89" s="271"/>
      <c r="V89" s="271"/>
      <c r="W89" s="617"/>
      <c r="X89" s="617"/>
      <c r="Y89" s="617"/>
      <c r="Z89" s="617"/>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row>
    <row r="90" spans="1:48" ht="15.75" customHeight="1">
      <c r="A90" s="271"/>
      <c r="B90" s="608"/>
      <c r="C90" s="609"/>
      <c r="D90" s="609"/>
      <c r="E90" s="609"/>
      <c r="F90" s="609"/>
      <c r="G90" s="609"/>
      <c r="H90" s="609"/>
      <c r="I90" s="271"/>
      <c r="J90" s="271"/>
      <c r="K90" s="271"/>
      <c r="L90" s="271"/>
      <c r="M90" s="271"/>
      <c r="N90" s="271"/>
      <c r="O90" s="271"/>
      <c r="P90" s="271"/>
      <c r="Q90" s="271"/>
      <c r="R90" s="271"/>
      <c r="S90" s="271"/>
      <c r="T90" s="271"/>
      <c r="U90" s="271"/>
      <c r="V90" s="271"/>
      <c r="W90" s="617"/>
      <c r="X90" s="617"/>
      <c r="Y90" s="617"/>
      <c r="Z90" s="617"/>
      <c r="AA90" s="617"/>
      <c r="AB90" s="617"/>
      <c r="AC90" s="617"/>
      <c r="AD90" s="617"/>
      <c r="AE90" s="617"/>
      <c r="AF90" s="617"/>
      <c r="AG90" s="617"/>
      <c r="AH90" s="617"/>
      <c r="AI90" s="617"/>
      <c r="AJ90" s="617"/>
      <c r="AK90" s="617"/>
      <c r="AL90" s="617"/>
      <c r="AM90" s="617"/>
      <c r="AN90" s="617"/>
      <c r="AO90" s="617"/>
      <c r="AP90" s="617"/>
      <c r="AQ90" s="617"/>
      <c r="AR90" s="617"/>
      <c r="AS90" s="617"/>
      <c r="AT90" s="617"/>
      <c r="AU90" s="617"/>
      <c r="AV90" s="617"/>
    </row>
    <row r="91" spans="1:48" ht="15.75" customHeight="1">
      <c r="A91" s="271"/>
      <c r="B91" s="608"/>
      <c r="C91" s="609"/>
      <c r="D91" s="609"/>
      <c r="E91" s="609"/>
      <c r="F91" s="609"/>
      <c r="G91" s="609"/>
      <c r="H91" s="609"/>
      <c r="I91" s="271"/>
      <c r="J91" s="271"/>
      <c r="K91" s="271"/>
      <c r="L91" s="271"/>
      <c r="M91" s="271"/>
      <c r="N91" s="271"/>
      <c r="O91" s="271"/>
      <c r="P91" s="271"/>
      <c r="Q91" s="271"/>
      <c r="R91" s="271"/>
      <c r="S91" s="271"/>
      <c r="T91" s="271"/>
      <c r="U91" s="271"/>
      <c r="V91" s="271"/>
      <c r="W91" s="617"/>
      <c r="X91" s="617"/>
      <c r="Y91" s="617"/>
      <c r="Z91" s="617"/>
      <c r="AA91" s="617"/>
      <c r="AB91" s="617"/>
      <c r="AC91" s="617"/>
      <c r="AD91" s="617"/>
      <c r="AE91" s="617"/>
      <c r="AF91" s="617"/>
      <c r="AG91" s="617"/>
      <c r="AH91" s="617"/>
      <c r="AI91" s="617"/>
      <c r="AJ91" s="617"/>
      <c r="AK91" s="617"/>
      <c r="AL91" s="617"/>
      <c r="AM91" s="617"/>
      <c r="AN91" s="617"/>
      <c r="AO91" s="617"/>
      <c r="AP91" s="617"/>
      <c r="AQ91" s="617"/>
      <c r="AR91" s="617"/>
      <c r="AS91" s="617"/>
      <c r="AT91" s="617"/>
      <c r="AU91" s="617"/>
      <c r="AV91" s="617"/>
    </row>
    <row r="92" spans="1:48" ht="15.75" customHeight="1">
      <c r="A92" s="271"/>
      <c r="B92" s="608"/>
      <c r="C92" s="609"/>
      <c r="D92" s="609"/>
      <c r="E92" s="609"/>
      <c r="F92" s="609"/>
      <c r="G92" s="609"/>
      <c r="H92" s="609"/>
      <c r="I92" s="271"/>
      <c r="J92" s="271"/>
      <c r="K92" s="271"/>
      <c r="L92" s="271"/>
      <c r="M92" s="271"/>
      <c r="N92" s="271"/>
      <c r="O92" s="271"/>
      <c r="P92" s="271"/>
      <c r="Q92" s="271"/>
      <c r="R92" s="271"/>
      <c r="S92" s="271"/>
      <c r="T92" s="271"/>
      <c r="U92" s="271"/>
      <c r="V92" s="271"/>
      <c r="W92" s="617"/>
      <c r="X92" s="617"/>
      <c r="Y92" s="617"/>
      <c r="Z92" s="617"/>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row>
    <row r="93" spans="1:48" ht="15.75" customHeight="1">
      <c r="A93" s="271"/>
      <c r="B93" s="608"/>
      <c r="C93" s="609"/>
      <c r="D93" s="609"/>
      <c r="E93" s="609"/>
      <c r="F93" s="609"/>
      <c r="G93" s="609"/>
      <c r="H93" s="609"/>
      <c r="I93" s="271"/>
      <c r="J93" s="271"/>
      <c r="K93" s="271"/>
      <c r="L93" s="271"/>
      <c r="M93" s="271"/>
      <c r="N93" s="271"/>
      <c r="O93" s="271"/>
      <c r="P93" s="271"/>
      <c r="Q93" s="271"/>
      <c r="R93" s="271"/>
      <c r="S93" s="271"/>
      <c r="T93" s="271"/>
      <c r="U93" s="271"/>
      <c r="V93" s="271"/>
      <c r="W93" s="617"/>
      <c r="X93" s="617"/>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row>
    <row r="94" spans="1:48" ht="15.75" customHeight="1">
      <c r="A94" s="271"/>
      <c r="B94" s="608"/>
      <c r="C94" s="609"/>
      <c r="D94" s="609"/>
      <c r="E94" s="609"/>
      <c r="F94" s="609"/>
      <c r="G94" s="609"/>
      <c r="H94" s="609"/>
      <c r="I94" s="271"/>
      <c r="J94" s="271"/>
      <c r="K94" s="271"/>
      <c r="L94" s="271"/>
      <c r="M94" s="271"/>
      <c r="N94" s="271"/>
      <c r="O94" s="271"/>
      <c r="P94" s="271"/>
      <c r="Q94" s="271"/>
      <c r="R94" s="271"/>
      <c r="S94" s="271"/>
      <c r="T94" s="271"/>
      <c r="U94" s="271"/>
      <c r="V94" s="271"/>
      <c r="W94" s="617"/>
      <c r="X94" s="617"/>
      <c r="Y94" s="617"/>
      <c r="Z94" s="617"/>
      <c r="AA94" s="617"/>
      <c r="AB94" s="617"/>
      <c r="AC94" s="617"/>
      <c r="AD94" s="617"/>
      <c r="AE94" s="617"/>
      <c r="AF94" s="617"/>
      <c r="AG94" s="617"/>
      <c r="AH94" s="617"/>
      <c r="AI94" s="617"/>
      <c r="AJ94" s="617"/>
      <c r="AK94" s="617"/>
      <c r="AL94" s="617"/>
      <c r="AM94" s="617"/>
      <c r="AN94" s="617"/>
      <c r="AO94" s="617"/>
      <c r="AP94" s="617"/>
      <c r="AQ94" s="617"/>
      <c r="AR94" s="617"/>
      <c r="AS94" s="617"/>
      <c r="AT94" s="617"/>
      <c r="AU94" s="617"/>
      <c r="AV94" s="617"/>
    </row>
    <row r="95" spans="1:48" ht="15.75" customHeight="1">
      <c r="A95" s="271"/>
      <c r="B95" s="608"/>
      <c r="C95" s="609"/>
      <c r="D95" s="609"/>
      <c r="E95" s="609"/>
      <c r="F95" s="609"/>
      <c r="G95" s="609"/>
      <c r="H95" s="609"/>
      <c r="I95" s="271"/>
      <c r="J95" s="271"/>
      <c r="K95" s="271"/>
      <c r="L95" s="271"/>
      <c r="M95" s="271"/>
      <c r="N95" s="271"/>
      <c r="O95" s="271"/>
      <c r="P95" s="271"/>
      <c r="Q95" s="271"/>
      <c r="R95" s="271"/>
      <c r="S95" s="271"/>
      <c r="T95" s="271"/>
      <c r="U95" s="271"/>
      <c r="V95" s="271"/>
      <c r="W95" s="617"/>
      <c r="X95" s="617"/>
      <c r="Y95" s="617"/>
      <c r="Z95" s="617"/>
      <c r="AA95" s="617"/>
      <c r="AB95" s="617"/>
      <c r="AC95" s="617"/>
      <c r="AD95" s="617"/>
      <c r="AE95" s="617"/>
      <c r="AF95" s="617"/>
      <c r="AG95" s="617"/>
      <c r="AH95" s="617"/>
      <c r="AI95" s="617"/>
      <c r="AJ95" s="617"/>
      <c r="AK95" s="617"/>
      <c r="AL95" s="617"/>
      <c r="AM95" s="617"/>
      <c r="AN95" s="617"/>
      <c r="AO95" s="617"/>
      <c r="AP95" s="617"/>
      <c r="AQ95" s="617"/>
      <c r="AR95" s="617"/>
      <c r="AS95" s="617"/>
      <c r="AT95" s="617"/>
      <c r="AU95" s="617"/>
      <c r="AV95" s="617"/>
    </row>
    <row r="96" spans="1:48" ht="15.75" customHeight="1">
      <c r="A96" s="271"/>
      <c r="B96" s="608"/>
      <c r="C96" s="609"/>
      <c r="D96" s="609"/>
      <c r="E96" s="609"/>
      <c r="F96" s="609"/>
      <c r="G96" s="609"/>
      <c r="H96" s="609"/>
      <c r="I96" s="271"/>
      <c r="J96" s="271"/>
      <c r="K96" s="271"/>
      <c r="L96" s="271"/>
      <c r="M96" s="271"/>
      <c r="N96" s="271"/>
      <c r="O96" s="271"/>
      <c r="P96" s="271"/>
      <c r="Q96" s="271"/>
      <c r="R96" s="271"/>
      <c r="S96" s="271"/>
      <c r="T96" s="271"/>
      <c r="U96" s="271"/>
      <c r="V96" s="271"/>
      <c r="W96" s="617"/>
      <c r="X96" s="617"/>
      <c r="Y96" s="617"/>
      <c r="Z96" s="617"/>
      <c r="AA96" s="617"/>
      <c r="AB96" s="617"/>
      <c r="AC96" s="617"/>
      <c r="AD96" s="617"/>
      <c r="AE96" s="617"/>
      <c r="AF96" s="617"/>
      <c r="AG96" s="617"/>
      <c r="AH96" s="617"/>
      <c r="AI96" s="617"/>
      <c r="AJ96" s="617"/>
      <c r="AK96" s="617"/>
      <c r="AL96" s="617"/>
      <c r="AM96" s="617"/>
      <c r="AN96" s="617"/>
      <c r="AO96" s="617"/>
      <c r="AP96" s="617"/>
      <c r="AQ96" s="617"/>
      <c r="AR96" s="617"/>
      <c r="AS96" s="617"/>
      <c r="AT96" s="617"/>
      <c r="AU96" s="617"/>
      <c r="AV96" s="617"/>
    </row>
    <row r="97" spans="1:48" ht="15.75" customHeight="1">
      <c r="A97" s="271"/>
      <c r="B97" s="608"/>
      <c r="C97" s="609"/>
      <c r="D97" s="609"/>
      <c r="E97" s="609"/>
      <c r="F97" s="609"/>
      <c r="G97" s="609"/>
      <c r="H97" s="609"/>
      <c r="I97" s="271"/>
      <c r="J97" s="271"/>
      <c r="K97" s="271"/>
      <c r="L97" s="271"/>
      <c r="M97" s="271"/>
      <c r="N97" s="271"/>
      <c r="O97" s="271"/>
      <c r="P97" s="271"/>
      <c r="Q97" s="271"/>
      <c r="R97" s="271"/>
      <c r="S97" s="271"/>
      <c r="T97" s="271"/>
      <c r="U97" s="271"/>
      <c r="V97" s="271"/>
      <c r="W97" s="617"/>
      <c r="X97" s="617"/>
      <c r="Y97" s="617"/>
      <c r="Z97" s="617"/>
      <c r="AA97" s="617"/>
      <c r="AB97" s="617"/>
      <c r="AC97" s="617"/>
      <c r="AD97" s="617"/>
      <c r="AE97" s="617"/>
      <c r="AF97" s="617"/>
      <c r="AG97" s="617"/>
      <c r="AH97" s="617"/>
      <c r="AI97" s="617"/>
      <c r="AJ97" s="617"/>
      <c r="AK97" s="617"/>
      <c r="AL97" s="617"/>
      <c r="AM97" s="617"/>
      <c r="AN97" s="617"/>
      <c r="AO97" s="617"/>
      <c r="AP97" s="617"/>
      <c r="AQ97" s="617"/>
      <c r="AR97" s="617"/>
      <c r="AS97" s="617"/>
      <c r="AT97" s="617"/>
      <c r="AU97" s="617"/>
      <c r="AV97" s="617"/>
    </row>
    <row r="98" spans="1:48" ht="15.75" customHeight="1">
      <c r="A98" s="271"/>
      <c r="B98" s="608"/>
      <c r="C98" s="609"/>
      <c r="D98" s="609"/>
      <c r="E98" s="609"/>
      <c r="F98" s="609"/>
      <c r="G98" s="609"/>
      <c r="H98" s="609"/>
      <c r="I98" s="271"/>
      <c r="J98" s="271"/>
      <c r="K98" s="271"/>
      <c r="L98" s="271"/>
      <c r="M98" s="271"/>
      <c r="N98" s="271"/>
      <c r="O98" s="271"/>
      <c r="P98" s="271"/>
      <c r="Q98" s="271"/>
      <c r="R98" s="271"/>
      <c r="S98" s="271"/>
      <c r="T98" s="271"/>
      <c r="U98" s="271"/>
      <c r="V98" s="271"/>
      <c r="W98" s="617"/>
      <c r="X98" s="617"/>
      <c r="Y98" s="617"/>
      <c r="Z98" s="617"/>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row>
    <row r="99" spans="1:48" ht="15.75" customHeight="1">
      <c r="A99" s="271"/>
      <c r="B99" s="608"/>
      <c r="C99" s="609"/>
      <c r="D99" s="609"/>
      <c r="E99" s="609"/>
      <c r="F99" s="609"/>
      <c r="G99" s="609"/>
      <c r="H99" s="609"/>
      <c r="I99" s="271"/>
      <c r="J99" s="271"/>
      <c r="K99" s="271"/>
      <c r="L99" s="271"/>
      <c r="M99" s="271"/>
      <c r="N99" s="271"/>
      <c r="O99" s="271"/>
      <c r="P99" s="271"/>
      <c r="Q99" s="271"/>
      <c r="R99" s="271"/>
      <c r="S99" s="271"/>
      <c r="T99" s="271"/>
      <c r="U99" s="271"/>
      <c r="V99" s="271"/>
      <c r="W99" s="617"/>
      <c r="X99" s="617"/>
      <c r="Y99" s="617"/>
      <c r="Z99" s="617"/>
      <c r="AA99" s="617"/>
      <c r="AB99" s="617"/>
      <c r="AC99" s="617"/>
      <c r="AD99" s="617"/>
      <c r="AE99" s="617"/>
      <c r="AF99" s="617"/>
      <c r="AG99" s="617"/>
      <c r="AH99" s="617"/>
      <c r="AI99" s="617"/>
      <c r="AJ99" s="617"/>
      <c r="AK99" s="617"/>
      <c r="AL99" s="617"/>
      <c r="AM99" s="617"/>
      <c r="AN99" s="617"/>
      <c r="AO99" s="617"/>
      <c r="AP99" s="617"/>
      <c r="AQ99" s="617"/>
      <c r="AR99" s="617"/>
      <c r="AS99" s="617"/>
      <c r="AT99" s="617"/>
      <c r="AU99" s="617"/>
      <c r="AV99" s="617"/>
    </row>
    <row r="100" spans="1:48" ht="15.75" customHeight="1">
      <c r="A100" s="271"/>
      <c r="B100" s="608"/>
      <c r="C100" s="609"/>
      <c r="D100" s="609"/>
      <c r="E100" s="609"/>
      <c r="F100" s="609"/>
      <c r="G100" s="609"/>
      <c r="H100" s="609"/>
      <c r="I100" s="271"/>
      <c r="J100" s="271"/>
      <c r="K100" s="271"/>
      <c r="L100" s="271"/>
      <c r="M100" s="271"/>
      <c r="N100" s="271"/>
      <c r="O100" s="271"/>
      <c r="P100" s="271"/>
      <c r="Q100" s="271"/>
      <c r="R100" s="271"/>
      <c r="S100" s="271"/>
      <c r="T100" s="271"/>
      <c r="U100" s="271"/>
      <c r="V100" s="271"/>
      <c r="W100" s="617"/>
      <c r="X100" s="617"/>
      <c r="Y100" s="617"/>
      <c r="Z100" s="617"/>
      <c r="AA100" s="617"/>
      <c r="AB100" s="617"/>
      <c r="AC100" s="617"/>
      <c r="AD100" s="617"/>
      <c r="AE100" s="617"/>
      <c r="AF100" s="617"/>
      <c r="AG100" s="617"/>
      <c r="AH100" s="617"/>
      <c r="AI100" s="617"/>
      <c r="AJ100" s="617"/>
      <c r="AK100" s="617"/>
      <c r="AL100" s="617"/>
      <c r="AM100" s="617"/>
      <c r="AN100" s="617"/>
      <c r="AO100" s="617"/>
      <c r="AP100" s="617"/>
      <c r="AQ100" s="617"/>
      <c r="AR100" s="617"/>
      <c r="AS100" s="617"/>
      <c r="AT100" s="617"/>
      <c r="AU100" s="617"/>
      <c r="AV100" s="617"/>
    </row>
    <row r="101" spans="1:48" ht="15.75" customHeight="1">
      <c r="A101" s="271"/>
      <c r="B101" s="608"/>
      <c r="C101" s="609"/>
      <c r="D101" s="609"/>
      <c r="E101" s="609"/>
      <c r="F101" s="609"/>
      <c r="G101" s="609"/>
      <c r="H101" s="609"/>
      <c r="I101" s="271"/>
      <c r="J101" s="271"/>
      <c r="K101" s="271"/>
      <c r="L101" s="271"/>
      <c r="M101" s="271"/>
      <c r="N101" s="271"/>
      <c r="O101" s="271"/>
      <c r="P101" s="271"/>
      <c r="Q101" s="271"/>
      <c r="R101" s="271"/>
      <c r="S101" s="271"/>
      <c r="T101" s="271"/>
      <c r="U101" s="271"/>
      <c r="V101" s="271"/>
      <c r="W101" s="617"/>
      <c r="X101" s="617"/>
      <c r="Y101" s="617"/>
      <c r="Z101" s="617"/>
      <c r="AA101" s="617"/>
      <c r="AB101" s="617"/>
      <c r="AC101" s="617"/>
      <c r="AD101" s="617"/>
      <c r="AE101" s="617"/>
      <c r="AF101" s="617"/>
      <c r="AG101" s="617"/>
      <c r="AH101" s="617"/>
      <c r="AI101" s="617"/>
      <c r="AJ101" s="617"/>
      <c r="AK101" s="617"/>
      <c r="AL101" s="617"/>
      <c r="AM101" s="617"/>
      <c r="AN101" s="617"/>
      <c r="AO101" s="617"/>
      <c r="AP101" s="617"/>
      <c r="AQ101" s="617"/>
      <c r="AR101" s="617"/>
      <c r="AS101" s="617"/>
      <c r="AT101" s="617"/>
      <c r="AU101" s="617"/>
      <c r="AV101" s="617"/>
    </row>
    <row r="102" spans="1:48" ht="15.75" customHeight="1">
      <c r="A102" s="271"/>
      <c r="B102" s="608"/>
      <c r="C102" s="609"/>
      <c r="D102" s="609"/>
      <c r="E102" s="609"/>
      <c r="F102" s="609"/>
      <c r="G102" s="609"/>
      <c r="H102" s="609"/>
      <c r="I102" s="271"/>
      <c r="J102" s="271"/>
      <c r="K102" s="271"/>
      <c r="L102" s="271"/>
      <c r="M102" s="271"/>
      <c r="N102" s="271"/>
      <c r="O102" s="271"/>
      <c r="P102" s="271"/>
      <c r="Q102" s="271"/>
      <c r="R102" s="271"/>
      <c r="S102" s="271"/>
      <c r="T102" s="271"/>
      <c r="U102" s="271"/>
      <c r="V102" s="271"/>
      <c r="W102" s="617"/>
      <c r="X102" s="617"/>
      <c r="Y102" s="617"/>
      <c r="Z102" s="617"/>
      <c r="AA102" s="617"/>
      <c r="AB102" s="617"/>
      <c r="AC102" s="617"/>
      <c r="AD102" s="617"/>
      <c r="AE102" s="617"/>
      <c r="AF102" s="617"/>
      <c r="AG102" s="617"/>
      <c r="AH102" s="617"/>
      <c r="AI102" s="617"/>
      <c r="AJ102" s="617"/>
      <c r="AK102" s="617"/>
      <c r="AL102" s="617"/>
      <c r="AM102" s="617"/>
      <c r="AN102" s="617"/>
      <c r="AO102" s="617"/>
      <c r="AP102" s="617"/>
      <c r="AQ102" s="617"/>
      <c r="AR102" s="617"/>
      <c r="AS102" s="617"/>
      <c r="AT102" s="617"/>
      <c r="AU102" s="617"/>
      <c r="AV102" s="617"/>
    </row>
    <row r="103" spans="1:48" ht="15.75" customHeight="1">
      <c r="A103" s="271"/>
      <c r="B103" s="608"/>
      <c r="C103" s="609"/>
      <c r="D103" s="609"/>
      <c r="E103" s="609"/>
      <c r="F103" s="609"/>
      <c r="G103" s="609"/>
      <c r="H103" s="609"/>
      <c r="I103" s="271"/>
      <c r="J103" s="271"/>
      <c r="K103" s="271"/>
      <c r="L103" s="271"/>
      <c r="M103" s="271"/>
      <c r="N103" s="271"/>
      <c r="O103" s="271"/>
      <c r="P103" s="271"/>
      <c r="Q103" s="271"/>
      <c r="R103" s="271"/>
      <c r="S103" s="271"/>
      <c r="T103" s="271"/>
      <c r="U103" s="271"/>
      <c r="V103" s="271"/>
      <c r="W103" s="617"/>
      <c r="X103" s="617"/>
      <c r="Y103" s="617"/>
      <c r="Z103" s="617"/>
      <c r="AA103" s="617"/>
      <c r="AB103" s="617"/>
      <c r="AC103" s="617"/>
      <c r="AD103" s="617"/>
      <c r="AE103" s="617"/>
      <c r="AF103" s="617"/>
      <c r="AG103" s="617"/>
      <c r="AH103" s="617"/>
      <c r="AI103" s="617"/>
      <c r="AJ103" s="617"/>
      <c r="AK103" s="617"/>
      <c r="AL103" s="617"/>
      <c r="AM103" s="617"/>
      <c r="AN103" s="617"/>
      <c r="AO103" s="617"/>
      <c r="AP103" s="617"/>
      <c r="AQ103" s="617"/>
      <c r="AR103" s="617"/>
      <c r="AS103" s="617"/>
      <c r="AT103" s="617"/>
      <c r="AU103" s="617"/>
      <c r="AV103" s="617"/>
    </row>
    <row r="104" spans="1:48" ht="15.75" customHeight="1">
      <c r="A104" s="271"/>
      <c r="B104" s="608"/>
      <c r="C104" s="609"/>
      <c r="D104" s="609"/>
      <c r="E104" s="609"/>
      <c r="F104" s="609"/>
      <c r="G104" s="609"/>
      <c r="H104" s="609"/>
      <c r="I104" s="271"/>
      <c r="J104" s="271"/>
      <c r="K104" s="271"/>
      <c r="L104" s="271"/>
      <c r="M104" s="271"/>
      <c r="N104" s="271"/>
      <c r="O104" s="271"/>
      <c r="P104" s="271"/>
      <c r="Q104" s="271"/>
      <c r="R104" s="271"/>
      <c r="S104" s="271"/>
      <c r="T104" s="271"/>
      <c r="U104" s="271"/>
      <c r="V104" s="271"/>
      <c r="W104" s="617"/>
      <c r="X104" s="617"/>
      <c r="Y104" s="617"/>
      <c r="Z104" s="617"/>
      <c r="AA104" s="617"/>
      <c r="AB104" s="617"/>
      <c r="AC104" s="617"/>
      <c r="AD104" s="617"/>
      <c r="AE104" s="617"/>
      <c r="AF104" s="617"/>
      <c r="AG104" s="617"/>
      <c r="AH104" s="617"/>
      <c r="AI104" s="617"/>
      <c r="AJ104" s="617"/>
      <c r="AK104" s="617"/>
      <c r="AL104" s="617"/>
      <c r="AM104" s="617"/>
      <c r="AN104" s="617"/>
      <c r="AO104" s="617"/>
      <c r="AP104" s="617"/>
      <c r="AQ104" s="617"/>
      <c r="AR104" s="617"/>
      <c r="AS104" s="617"/>
      <c r="AT104" s="617"/>
      <c r="AU104" s="617"/>
      <c r="AV104" s="617"/>
    </row>
    <row r="105" spans="1:48" ht="15.75" customHeight="1">
      <c r="A105" s="271"/>
      <c r="B105" s="608"/>
      <c r="C105" s="609"/>
      <c r="D105" s="609"/>
      <c r="E105" s="609"/>
      <c r="F105" s="609"/>
      <c r="G105" s="609"/>
      <c r="H105" s="609"/>
      <c r="I105" s="271"/>
      <c r="J105" s="271"/>
      <c r="K105" s="271"/>
      <c r="L105" s="271"/>
      <c r="M105" s="271"/>
      <c r="N105" s="271"/>
      <c r="O105" s="271"/>
      <c r="P105" s="271"/>
      <c r="Q105" s="271"/>
      <c r="R105" s="271"/>
      <c r="S105" s="271"/>
      <c r="T105" s="271"/>
      <c r="U105" s="271"/>
      <c r="V105" s="271"/>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row>
    <row r="106" spans="1:48" ht="15.75" customHeight="1">
      <c r="A106" s="271"/>
      <c r="B106" s="608"/>
      <c r="C106" s="609"/>
      <c r="D106" s="609"/>
      <c r="E106" s="609"/>
      <c r="F106" s="609"/>
      <c r="G106" s="609"/>
      <c r="H106" s="609"/>
      <c r="I106" s="271"/>
      <c r="J106" s="271"/>
      <c r="K106" s="271"/>
      <c r="L106" s="271"/>
      <c r="M106" s="271"/>
      <c r="N106" s="271"/>
      <c r="O106" s="271"/>
      <c r="P106" s="271"/>
      <c r="Q106" s="271"/>
      <c r="R106" s="271"/>
      <c r="S106" s="271"/>
      <c r="T106" s="271"/>
      <c r="U106" s="271"/>
      <c r="V106" s="271"/>
      <c r="W106" s="617"/>
      <c r="X106" s="617"/>
      <c r="Y106" s="617"/>
      <c r="Z106" s="617"/>
      <c r="AA106" s="617"/>
      <c r="AB106" s="617"/>
      <c r="AC106" s="617"/>
      <c r="AD106" s="617"/>
      <c r="AE106" s="617"/>
      <c r="AF106" s="617"/>
      <c r="AG106" s="617"/>
      <c r="AH106" s="617"/>
      <c r="AI106" s="617"/>
      <c r="AJ106" s="617"/>
      <c r="AK106" s="617"/>
      <c r="AL106" s="617"/>
      <c r="AM106" s="617"/>
      <c r="AN106" s="617"/>
      <c r="AO106" s="617"/>
      <c r="AP106" s="617"/>
      <c r="AQ106" s="617"/>
      <c r="AR106" s="617"/>
      <c r="AS106" s="617"/>
      <c r="AT106" s="617"/>
      <c r="AU106" s="617"/>
      <c r="AV106" s="617"/>
    </row>
    <row r="107" spans="1:48" ht="15.75" customHeight="1">
      <c r="A107" s="271"/>
      <c r="B107" s="608"/>
      <c r="C107" s="609"/>
      <c r="D107" s="609"/>
      <c r="E107" s="609"/>
      <c r="F107" s="609"/>
      <c r="G107" s="609"/>
      <c r="H107" s="609"/>
      <c r="I107" s="271"/>
      <c r="J107" s="271"/>
      <c r="K107" s="271"/>
      <c r="L107" s="271"/>
      <c r="M107" s="271"/>
      <c r="N107" s="271"/>
      <c r="O107" s="271"/>
      <c r="P107" s="271"/>
      <c r="Q107" s="271"/>
      <c r="R107" s="271"/>
      <c r="S107" s="271"/>
      <c r="T107" s="271"/>
      <c r="U107" s="271"/>
      <c r="V107" s="271"/>
      <c r="W107" s="617"/>
      <c r="X107" s="617"/>
      <c r="Y107" s="617"/>
      <c r="Z107" s="617"/>
      <c r="AA107" s="617"/>
      <c r="AB107" s="617"/>
      <c r="AC107" s="617"/>
      <c r="AD107" s="617"/>
      <c r="AE107" s="617"/>
      <c r="AF107" s="617"/>
      <c r="AG107" s="617"/>
      <c r="AH107" s="617"/>
      <c r="AI107" s="617"/>
      <c r="AJ107" s="617"/>
      <c r="AK107" s="617"/>
      <c r="AL107" s="617"/>
      <c r="AM107" s="617"/>
      <c r="AN107" s="617"/>
      <c r="AO107" s="617"/>
      <c r="AP107" s="617"/>
      <c r="AQ107" s="617"/>
      <c r="AR107" s="617"/>
      <c r="AS107" s="617"/>
      <c r="AT107" s="617"/>
      <c r="AU107" s="617"/>
      <c r="AV107" s="617"/>
    </row>
    <row r="108" spans="1:48" ht="15.75" customHeight="1">
      <c r="A108" s="271"/>
      <c r="B108" s="608"/>
      <c r="C108" s="609"/>
      <c r="D108" s="609"/>
      <c r="E108" s="609"/>
      <c r="F108" s="609"/>
      <c r="G108" s="609"/>
      <c r="H108" s="609"/>
      <c r="I108" s="271"/>
      <c r="J108" s="271"/>
      <c r="K108" s="271"/>
      <c r="L108" s="271"/>
      <c r="M108" s="271"/>
      <c r="N108" s="271"/>
      <c r="O108" s="271"/>
      <c r="P108" s="271"/>
      <c r="Q108" s="271"/>
      <c r="R108" s="271"/>
      <c r="S108" s="271"/>
      <c r="T108" s="271"/>
      <c r="U108" s="271"/>
      <c r="V108" s="271"/>
      <c r="W108" s="617"/>
      <c r="X108" s="617"/>
      <c r="Y108" s="617"/>
      <c r="Z108" s="617"/>
      <c r="AA108" s="617"/>
      <c r="AB108" s="617"/>
      <c r="AC108" s="617"/>
      <c r="AD108" s="617"/>
      <c r="AE108" s="617"/>
      <c r="AF108" s="617"/>
      <c r="AG108" s="617"/>
      <c r="AH108" s="617"/>
      <c r="AI108" s="617"/>
      <c r="AJ108" s="617"/>
      <c r="AK108" s="617"/>
      <c r="AL108" s="617"/>
      <c r="AM108" s="617"/>
      <c r="AN108" s="617"/>
      <c r="AO108" s="617"/>
      <c r="AP108" s="617"/>
      <c r="AQ108" s="617"/>
      <c r="AR108" s="617"/>
      <c r="AS108" s="617"/>
      <c r="AT108" s="617"/>
      <c r="AU108" s="617"/>
      <c r="AV108" s="617"/>
    </row>
    <row r="109" spans="1:48" ht="15.75" customHeight="1">
      <c r="A109" s="271"/>
      <c r="B109" s="608"/>
      <c r="C109" s="609"/>
      <c r="D109" s="609"/>
      <c r="E109" s="609"/>
      <c r="F109" s="609"/>
      <c r="G109" s="609"/>
      <c r="H109" s="609"/>
      <c r="I109" s="271"/>
      <c r="J109" s="271"/>
      <c r="K109" s="271"/>
      <c r="L109" s="271"/>
      <c r="M109" s="271"/>
      <c r="N109" s="271"/>
      <c r="O109" s="271"/>
      <c r="P109" s="271"/>
      <c r="Q109" s="271"/>
      <c r="R109" s="271"/>
      <c r="S109" s="271"/>
      <c r="T109" s="271"/>
      <c r="U109" s="271"/>
      <c r="V109" s="271"/>
      <c r="W109" s="617"/>
      <c r="X109" s="617"/>
      <c r="Y109" s="617"/>
      <c r="Z109" s="617"/>
      <c r="AA109" s="617"/>
      <c r="AB109" s="617"/>
      <c r="AC109" s="617"/>
      <c r="AD109" s="617"/>
      <c r="AE109" s="617"/>
      <c r="AF109" s="617"/>
      <c r="AG109" s="617"/>
      <c r="AH109" s="617"/>
      <c r="AI109" s="617"/>
      <c r="AJ109" s="617"/>
      <c r="AK109" s="617"/>
      <c r="AL109" s="617"/>
      <c r="AM109" s="617"/>
      <c r="AN109" s="617"/>
      <c r="AO109" s="617"/>
      <c r="AP109" s="617"/>
      <c r="AQ109" s="617"/>
      <c r="AR109" s="617"/>
      <c r="AS109" s="617"/>
      <c r="AT109" s="617"/>
      <c r="AU109" s="617"/>
      <c r="AV109" s="617"/>
    </row>
    <row r="110" spans="1:48" ht="15.75" customHeight="1">
      <c r="A110" s="271"/>
      <c r="B110" s="608"/>
      <c r="C110" s="609"/>
      <c r="D110" s="609"/>
      <c r="E110" s="609"/>
      <c r="F110" s="609"/>
      <c r="G110" s="609"/>
      <c r="H110" s="609"/>
      <c r="I110" s="271"/>
      <c r="J110" s="271"/>
      <c r="K110" s="271"/>
      <c r="L110" s="271"/>
      <c r="M110" s="271"/>
      <c r="N110" s="271"/>
      <c r="O110" s="271"/>
      <c r="P110" s="271"/>
      <c r="Q110" s="271"/>
      <c r="R110" s="271"/>
      <c r="S110" s="271"/>
      <c r="T110" s="271"/>
      <c r="U110" s="271"/>
      <c r="V110" s="271"/>
      <c r="W110" s="617"/>
      <c r="X110" s="617"/>
      <c r="Y110" s="617"/>
      <c r="Z110" s="617"/>
      <c r="AA110" s="617"/>
      <c r="AB110" s="617"/>
      <c r="AC110" s="617"/>
      <c r="AD110" s="617"/>
      <c r="AE110" s="617"/>
      <c r="AF110" s="617"/>
      <c r="AG110" s="617"/>
      <c r="AH110" s="617"/>
      <c r="AI110" s="617"/>
      <c r="AJ110" s="617"/>
      <c r="AK110" s="617"/>
      <c r="AL110" s="617"/>
      <c r="AM110" s="617"/>
      <c r="AN110" s="617"/>
      <c r="AO110" s="617"/>
      <c r="AP110" s="617"/>
      <c r="AQ110" s="617"/>
      <c r="AR110" s="617"/>
      <c r="AS110" s="617"/>
      <c r="AT110" s="617"/>
      <c r="AU110" s="617"/>
      <c r="AV110" s="617"/>
    </row>
    <row r="111" spans="1:48" ht="15.75" customHeight="1">
      <c r="A111" s="271"/>
      <c r="B111" s="608"/>
      <c r="C111" s="609"/>
      <c r="D111" s="609"/>
      <c r="E111" s="609"/>
      <c r="F111" s="609"/>
      <c r="G111" s="609"/>
      <c r="H111" s="609"/>
      <c r="I111" s="271"/>
      <c r="J111" s="271"/>
      <c r="K111" s="271"/>
      <c r="L111" s="271"/>
      <c r="M111" s="271"/>
      <c r="N111" s="271"/>
      <c r="O111" s="271"/>
      <c r="P111" s="271"/>
      <c r="Q111" s="271"/>
      <c r="R111" s="271"/>
      <c r="S111" s="271"/>
      <c r="T111" s="271"/>
      <c r="U111" s="271"/>
      <c r="V111" s="271"/>
      <c r="W111" s="617"/>
      <c r="X111" s="617"/>
      <c r="Y111" s="617"/>
      <c r="Z111" s="617"/>
      <c r="AA111" s="617"/>
      <c r="AB111" s="617"/>
      <c r="AC111" s="617"/>
      <c r="AD111" s="617"/>
      <c r="AE111" s="617"/>
      <c r="AF111" s="617"/>
      <c r="AG111" s="617"/>
      <c r="AH111" s="617"/>
      <c r="AI111" s="617"/>
      <c r="AJ111" s="617"/>
      <c r="AK111" s="617"/>
      <c r="AL111" s="617"/>
      <c r="AM111" s="617"/>
      <c r="AN111" s="617"/>
      <c r="AO111" s="617"/>
      <c r="AP111" s="617"/>
      <c r="AQ111" s="617"/>
      <c r="AR111" s="617"/>
      <c r="AS111" s="617"/>
      <c r="AT111" s="617"/>
      <c r="AU111" s="617"/>
      <c r="AV111" s="617"/>
    </row>
    <row r="112" spans="1:48" ht="15.75" customHeight="1">
      <c r="A112" s="271"/>
      <c r="B112" s="608"/>
      <c r="C112" s="609"/>
      <c r="D112" s="609"/>
      <c r="E112" s="609"/>
      <c r="F112" s="609"/>
      <c r="G112" s="609"/>
      <c r="H112" s="609"/>
      <c r="I112" s="271"/>
      <c r="J112" s="271"/>
      <c r="K112" s="271"/>
      <c r="L112" s="271"/>
      <c r="M112" s="271"/>
      <c r="N112" s="271"/>
      <c r="O112" s="271"/>
      <c r="P112" s="271"/>
      <c r="Q112" s="271"/>
      <c r="R112" s="271"/>
      <c r="S112" s="271"/>
      <c r="T112" s="271"/>
      <c r="U112" s="271"/>
      <c r="V112" s="271"/>
      <c r="W112" s="617"/>
      <c r="X112" s="617"/>
      <c r="Y112" s="617"/>
      <c r="Z112" s="617"/>
      <c r="AA112" s="617"/>
      <c r="AB112" s="617"/>
      <c r="AC112" s="617"/>
      <c r="AD112" s="617"/>
      <c r="AE112" s="617"/>
      <c r="AF112" s="617"/>
      <c r="AG112" s="617"/>
      <c r="AH112" s="617"/>
      <c r="AI112" s="617"/>
      <c r="AJ112" s="617"/>
      <c r="AK112" s="617"/>
      <c r="AL112" s="617"/>
      <c r="AM112" s="617"/>
      <c r="AN112" s="617"/>
      <c r="AO112" s="617"/>
      <c r="AP112" s="617"/>
      <c r="AQ112" s="617"/>
      <c r="AR112" s="617"/>
      <c r="AS112" s="617"/>
      <c r="AT112" s="617"/>
      <c r="AU112" s="617"/>
      <c r="AV112" s="617"/>
    </row>
    <row r="113" spans="1:48" ht="15.75" customHeight="1">
      <c r="A113" s="271"/>
      <c r="B113" s="608"/>
      <c r="C113" s="609"/>
      <c r="D113" s="609"/>
      <c r="E113" s="609"/>
      <c r="F113" s="609"/>
      <c r="G113" s="609"/>
      <c r="H113" s="609"/>
      <c r="I113" s="271"/>
      <c r="J113" s="271"/>
      <c r="K113" s="271"/>
      <c r="L113" s="271"/>
      <c r="M113" s="271"/>
      <c r="N113" s="271"/>
      <c r="O113" s="271"/>
      <c r="P113" s="271"/>
      <c r="Q113" s="271"/>
      <c r="R113" s="271"/>
      <c r="S113" s="271"/>
      <c r="T113" s="271"/>
      <c r="U113" s="271"/>
      <c r="V113" s="271"/>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row>
    <row r="114" spans="1:48" ht="15.75" customHeight="1">
      <c r="A114" s="271"/>
      <c r="B114" s="608"/>
      <c r="C114" s="609"/>
      <c r="D114" s="609"/>
      <c r="E114" s="609"/>
      <c r="F114" s="609"/>
      <c r="G114" s="609"/>
      <c r="H114" s="609"/>
      <c r="I114" s="271"/>
      <c r="J114" s="271"/>
      <c r="K114" s="271"/>
      <c r="L114" s="271"/>
      <c r="M114" s="271"/>
      <c r="N114" s="271"/>
      <c r="O114" s="271"/>
      <c r="P114" s="271"/>
      <c r="Q114" s="271"/>
      <c r="R114" s="271"/>
      <c r="S114" s="271"/>
      <c r="T114" s="271"/>
      <c r="U114" s="271"/>
      <c r="V114" s="271"/>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row>
    <row r="115" spans="1:48" ht="15.75" customHeight="1">
      <c r="A115" s="271"/>
      <c r="B115" s="608"/>
      <c r="C115" s="609"/>
      <c r="D115" s="609"/>
      <c r="E115" s="609"/>
      <c r="F115" s="609"/>
      <c r="G115" s="609"/>
      <c r="H115" s="609"/>
      <c r="I115" s="271"/>
      <c r="J115" s="271"/>
      <c r="K115" s="271"/>
      <c r="L115" s="271"/>
      <c r="M115" s="271"/>
      <c r="N115" s="271"/>
      <c r="O115" s="271"/>
      <c r="P115" s="271"/>
      <c r="Q115" s="271"/>
      <c r="R115" s="271"/>
      <c r="S115" s="271"/>
      <c r="T115" s="271"/>
      <c r="U115" s="271"/>
      <c r="V115" s="271"/>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row>
    <row r="116" spans="1:48" ht="15.75" customHeight="1">
      <c r="A116" s="271"/>
      <c r="B116" s="608"/>
      <c r="C116" s="609"/>
      <c r="D116" s="609"/>
      <c r="E116" s="609"/>
      <c r="F116" s="609"/>
      <c r="G116" s="609"/>
      <c r="H116" s="609"/>
      <c r="I116" s="271"/>
      <c r="J116" s="271"/>
      <c r="K116" s="271"/>
      <c r="L116" s="271"/>
      <c r="M116" s="271"/>
      <c r="N116" s="271"/>
      <c r="O116" s="271"/>
      <c r="P116" s="271"/>
      <c r="Q116" s="271"/>
      <c r="R116" s="271"/>
      <c r="S116" s="271"/>
      <c r="T116" s="271"/>
      <c r="U116" s="271"/>
      <c r="V116" s="271"/>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row>
    <row r="117" spans="1:48" ht="15.75" customHeight="1">
      <c r="A117" s="271"/>
      <c r="B117" s="608"/>
      <c r="C117" s="609"/>
      <c r="D117" s="609"/>
      <c r="E117" s="609"/>
      <c r="F117" s="609"/>
      <c r="G117" s="609"/>
      <c r="H117" s="609"/>
      <c r="I117" s="271"/>
      <c r="J117" s="271"/>
      <c r="K117" s="271"/>
      <c r="L117" s="271"/>
      <c r="M117" s="271"/>
      <c r="N117" s="271"/>
      <c r="O117" s="271"/>
      <c r="P117" s="271"/>
      <c r="Q117" s="271"/>
      <c r="R117" s="271"/>
      <c r="S117" s="271"/>
      <c r="T117" s="271"/>
      <c r="U117" s="271"/>
      <c r="V117" s="271"/>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row>
    <row r="118" spans="1:48" ht="15.75" customHeight="1">
      <c r="A118" s="271"/>
      <c r="B118" s="608"/>
      <c r="C118" s="609"/>
      <c r="D118" s="609"/>
      <c r="E118" s="609"/>
      <c r="F118" s="609"/>
      <c r="G118" s="609"/>
      <c r="H118" s="609"/>
      <c r="I118" s="271"/>
      <c r="J118" s="271"/>
      <c r="K118" s="271"/>
      <c r="L118" s="271"/>
      <c r="M118" s="271"/>
      <c r="N118" s="271"/>
      <c r="O118" s="271"/>
      <c r="P118" s="271"/>
      <c r="Q118" s="271"/>
      <c r="R118" s="271"/>
      <c r="S118" s="271"/>
      <c r="T118" s="271"/>
      <c r="U118" s="271"/>
      <c r="V118" s="271"/>
      <c r="W118" s="617"/>
      <c r="X118" s="617"/>
      <c r="Y118" s="617"/>
      <c r="Z118" s="617"/>
      <c r="AA118" s="617"/>
      <c r="AB118" s="617"/>
      <c r="AC118" s="617"/>
      <c r="AD118" s="617"/>
      <c r="AE118" s="617"/>
      <c r="AF118" s="617"/>
      <c r="AG118" s="617"/>
      <c r="AH118" s="617"/>
      <c r="AI118" s="617"/>
      <c r="AJ118" s="617"/>
      <c r="AK118" s="617"/>
      <c r="AL118" s="617"/>
      <c r="AM118" s="617"/>
      <c r="AN118" s="617"/>
      <c r="AO118" s="617"/>
      <c r="AP118" s="617"/>
      <c r="AQ118" s="617"/>
      <c r="AR118" s="617"/>
      <c r="AS118" s="617"/>
      <c r="AT118" s="617"/>
      <c r="AU118" s="617"/>
      <c r="AV118" s="617"/>
    </row>
    <row r="119" spans="1:48" ht="15.75" customHeight="1">
      <c r="A119" s="271"/>
      <c r="B119" s="608"/>
      <c r="C119" s="609"/>
      <c r="D119" s="609"/>
      <c r="E119" s="609"/>
      <c r="F119" s="609"/>
      <c r="G119" s="609"/>
      <c r="H119" s="609"/>
      <c r="I119" s="271"/>
      <c r="J119" s="271"/>
      <c r="K119" s="271"/>
      <c r="L119" s="271"/>
      <c r="M119" s="271"/>
      <c r="N119" s="271"/>
      <c r="O119" s="271"/>
      <c r="P119" s="271"/>
      <c r="Q119" s="271"/>
      <c r="R119" s="271"/>
      <c r="S119" s="271"/>
      <c r="T119" s="271"/>
      <c r="U119" s="271"/>
      <c r="V119" s="271"/>
      <c r="W119" s="617"/>
      <c r="X119" s="617"/>
      <c r="Y119" s="617"/>
      <c r="Z119" s="617"/>
      <c r="AA119" s="617"/>
      <c r="AB119" s="617"/>
      <c r="AC119" s="617"/>
      <c r="AD119" s="617"/>
      <c r="AE119" s="617"/>
      <c r="AF119" s="617"/>
      <c r="AG119" s="617"/>
      <c r="AH119" s="617"/>
      <c r="AI119" s="617"/>
      <c r="AJ119" s="617"/>
      <c r="AK119" s="617"/>
      <c r="AL119" s="617"/>
      <c r="AM119" s="617"/>
      <c r="AN119" s="617"/>
      <c r="AO119" s="617"/>
      <c r="AP119" s="617"/>
      <c r="AQ119" s="617"/>
      <c r="AR119" s="617"/>
      <c r="AS119" s="617"/>
      <c r="AT119" s="617"/>
      <c r="AU119" s="617"/>
      <c r="AV119" s="617"/>
    </row>
    <row r="120" spans="1:48" ht="15.75" customHeight="1">
      <c r="A120" s="271"/>
      <c r="B120" s="608"/>
      <c r="C120" s="609"/>
      <c r="D120" s="609"/>
      <c r="E120" s="609"/>
      <c r="F120" s="609"/>
      <c r="G120" s="609"/>
      <c r="H120" s="609"/>
      <c r="I120" s="271"/>
      <c r="J120" s="271"/>
      <c r="K120" s="271"/>
      <c r="L120" s="271"/>
      <c r="M120" s="271"/>
      <c r="N120" s="271"/>
      <c r="O120" s="271"/>
      <c r="P120" s="271"/>
      <c r="Q120" s="271"/>
      <c r="R120" s="271"/>
      <c r="S120" s="271"/>
      <c r="T120" s="271"/>
      <c r="U120" s="271"/>
      <c r="V120" s="271"/>
      <c r="W120" s="617"/>
      <c r="X120" s="617"/>
      <c r="Y120" s="617"/>
      <c r="Z120" s="617"/>
      <c r="AA120" s="617"/>
      <c r="AB120" s="617"/>
      <c r="AC120" s="617"/>
      <c r="AD120" s="617"/>
      <c r="AE120" s="617"/>
      <c r="AF120" s="617"/>
      <c r="AG120" s="617"/>
      <c r="AH120" s="617"/>
      <c r="AI120" s="617"/>
      <c r="AJ120" s="617"/>
      <c r="AK120" s="617"/>
      <c r="AL120" s="617"/>
      <c r="AM120" s="617"/>
      <c r="AN120" s="617"/>
      <c r="AO120" s="617"/>
      <c r="AP120" s="617"/>
      <c r="AQ120" s="617"/>
      <c r="AR120" s="617"/>
      <c r="AS120" s="617"/>
      <c r="AT120" s="617"/>
      <c r="AU120" s="617"/>
      <c r="AV120" s="617"/>
    </row>
    <row r="121" spans="1:48" ht="15.75" customHeight="1">
      <c r="A121" s="617"/>
      <c r="B121" s="739"/>
      <c r="C121" s="740"/>
      <c r="D121" s="740"/>
      <c r="E121" s="740"/>
      <c r="F121" s="740"/>
      <c r="G121" s="740"/>
      <c r="H121" s="740"/>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17"/>
      <c r="AL121" s="617"/>
      <c r="AM121" s="617"/>
      <c r="AN121" s="617"/>
      <c r="AO121" s="617"/>
      <c r="AP121" s="617"/>
      <c r="AQ121" s="617"/>
      <c r="AR121" s="617"/>
      <c r="AS121" s="617"/>
      <c r="AT121" s="617"/>
      <c r="AU121" s="617"/>
      <c r="AV121" s="617"/>
    </row>
    <row r="122" spans="1:48" ht="15.75" customHeight="1">
      <c r="A122" s="617"/>
      <c r="B122" s="739"/>
      <c r="C122" s="740"/>
      <c r="D122" s="740"/>
      <c r="E122" s="740"/>
      <c r="F122" s="740"/>
      <c r="G122" s="740"/>
      <c r="H122" s="740"/>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7"/>
      <c r="AL122" s="617"/>
      <c r="AM122" s="617"/>
      <c r="AN122" s="617"/>
      <c r="AO122" s="617"/>
      <c r="AP122" s="617"/>
      <c r="AQ122" s="617"/>
      <c r="AR122" s="617"/>
      <c r="AS122" s="617"/>
      <c r="AT122" s="617"/>
      <c r="AU122" s="617"/>
      <c r="AV122" s="617"/>
    </row>
    <row r="123" spans="1:48" ht="15.75" customHeight="1">
      <c r="A123" s="617"/>
      <c r="B123" s="739"/>
      <c r="C123" s="740"/>
      <c r="D123" s="740"/>
      <c r="E123" s="740"/>
      <c r="F123" s="740"/>
      <c r="G123" s="740"/>
      <c r="H123" s="740"/>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17"/>
      <c r="AL123" s="617"/>
      <c r="AM123" s="617"/>
      <c r="AN123" s="617"/>
      <c r="AO123" s="617"/>
      <c r="AP123" s="617"/>
      <c r="AQ123" s="617"/>
      <c r="AR123" s="617"/>
      <c r="AS123" s="617"/>
      <c r="AT123" s="617"/>
      <c r="AU123" s="617"/>
      <c r="AV123" s="617"/>
    </row>
    <row r="124" spans="1:48" ht="15.75" customHeight="1">
      <c r="A124" s="617"/>
      <c r="B124" s="739"/>
      <c r="C124" s="740"/>
      <c r="D124" s="740"/>
      <c r="E124" s="740"/>
      <c r="F124" s="740"/>
      <c r="G124" s="740"/>
      <c r="H124" s="740"/>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17"/>
      <c r="AL124" s="617"/>
      <c r="AM124" s="617"/>
      <c r="AN124" s="617"/>
      <c r="AO124" s="617"/>
      <c r="AP124" s="617"/>
      <c r="AQ124" s="617"/>
      <c r="AR124" s="617"/>
      <c r="AS124" s="617"/>
      <c r="AT124" s="617"/>
      <c r="AU124" s="617"/>
      <c r="AV124" s="617"/>
    </row>
    <row r="125" spans="1:48" ht="15.75" customHeight="1">
      <c r="A125" s="617"/>
      <c r="B125" s="739"/>
      <c r="C125" s="740"/>
      <c r="D125" s="740"/>
      <c r="E125" s="740"/>
      <c r="F125" s="740"/>
      <c r="G125" s="740"/>
      <c r="H125" s="740"/>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17"/>
      <c r="AL125" s="617"/>
      <c r="AM125" s="617"/>
      <c r="AN125" s="617"/>
      <c r="AO125" s="617"/>
      <c r="AP125" s="617"/>
      <c r="AQ125" s="617"/>
      <c r="AR125" s="617"/>
      <c r="AS125" s="617"/>
      <c r="AT125" s="617"/>
      <c r="AU125" s="617"/>
      <c r="AV125" s="617"/>
    </row>
    <row r="126" spans="1:48" ht="15.75" customHeight="1">
      <c r="A126" s="617"/>
      <c r="B126" s="739"/>
      <c r="C126" s="740"/>
      <c r="D126" s="740"/>
      <c r="E126" s="740"/>
      <c r="F126" s="740"/>
      <c r="G126" s="740"/>
      <c r="H126" s="740"/>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17"/>
      <c r="AL126" s="617"/>
      <c r="AM126" s="617"/>
      <c r="AN126" s="617"/>
      <c r="AO126" s="617"/>
      <c r="AP126" s="617"/>
      <c r="AQ126" s="617"/>
      <c r="AR126" s="617"/>
      <c r="AS126" s="617"/>
      <c r="AT126" s="617"/>
      <c r="AU126" s="617"/>
      <c r="AV126" s="617"/>
    </row>
    <row r="127" spans="1:48" ht="15.75" customHeight="1">
      <c r="A127" s="617"/>
      <c r="B127" s="739"/>
      <c r="C127" s="740"/>
      <c r="D127" s="740"/>
      <c r="E127" s="740"/>
      <c r="F127" s="740"/>
      <c r="G127" s="740"/>
      <c r="H127" s="740"/>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row>
    <row r="128" spans="1:48" ht="15.75" customHeight="1">
      <c r="A128" s="617"/>
      <c r="B128" s="739"/>
      <c r="C128" s="740"/>
      <c r="D128" s="740"/>
      <c r="E128" s="740"/>
      <c r="F128" s="740"/>
      <c r="G128" s="740"/>
      <c r="H128" s="740"/>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row>
    <row r="129" spans="1:48" ht="15.75" customHeight="1">
      <c r="A129" s="617"/>
      <c r="B129" s="739"/>
      <c r="C129" s="740"/>
      <c r="D129" s="740"/>
      <c r="E129" s="740"/>
      <c r="F129" s="740"/>
      <c r="G129" s="740"/>
      <c r="H129" s="740"/>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7"/>
      <c r="AR129" s="617"/>
      <c r="AS129" s="617"/>
      <c r="AT129" s="617"/>
      <c r="AU129" s="617"/>
      <c r="AV129" s="617"/>
    </row>
    <row r="130" spans="1:48" ht="15.75" customHeight="1">
      <c r="A130" s="617"/>
      <c r="B130" s="739"/>
      <c r="C130" s="740"/>
      <c r="D130" s="740"/>
      <c r="E130" s="740"/>
      <c r="F130" s="740"/>
      <c r="G130" s="740"/>
      <c r="H130" s="740"/>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row>
    <row r="131" spans="1:48" ht="15.75" customHeight="1">
      <c r="A131" s="617"/>
      <c r="B131" s="739"/>
      <c r="C131" s="740"/>
      <c r="D131" s="740"/>
      <c r="E131" s="740"/>
      <c r="F131" s="740"/>
      <c r="G131" s="740"/>
      <c r="H131" s="740"/>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7"/>
      <c r="AR131" s="617"/>
      <c r="AS131" s="617"/>
      <c r="AT131" s="617"/>
      <c r="AU131" s="617"/>
      <c r="AV131" s="617"/>
    </row>
    <row r="132" spans="1:48" ht="15.75" customHeight="1">
      <c r="A132" s="617"/>
      <c r="B132" s="739"/>
      <c r="C132" s="740"/>
      <c r="D132" s="740"/>
      <c r="E132" s="740"/>
      <c r="F132" s="740"/>
      <c r="G132" s="740"/>
      <c r="H132" s="740"/>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row>
    <row r="133" spans="1:48" ht="15.75" customHeight="1">
      <c r="A133" s="617"/>
      <c r="B133" s="739"/>
      <c r="C133" s="740"/>
      <c r="D133" s="740"/>
      <c r="E133" s="740"/>
      <c r="F133" s="740"/>
      <c r="G133" s="740"/>
      <c r="H133" s="740"/>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row>
    <row r="134" spans="1:48" ht="15.75" customHeight="1">
      <c r="A134" s="617"/>
      <c r="B134" s="739"/>
      <c r="C134" s="740"/>
      <c r="D134" s="740"/>
      <c r="E134" s="740"/>
      <c r="F134" s="740"/>
      <c r="G134" s="740"/>
      <c r="H134" s="740"/>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row>
    <row r="135" spans="1:48" ht="15.75" customHeight="1">
      <c r="A135" s="617"/>
      <c r="B135" s="739"/>
      <c r="C135" s="740"/>
      <c r="D135" s="740"/>
      <c r="E135" s="740"/>
      <c r="F135" s="740"/>
      <c r="G135" s="740"/>
      <c r="H135" s="740"/>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row>
    <row r="136" spans="1:48" ht="15.75" customHeight="1">
      <c r="A136" s="617"/>
      <c r="B136" s="739"/>
      <c r="C136" s="740"/>
      <c r="D136" s="740"/>
      <c r="E136" s="740"/>
      <c r="F136" s="740"/>
      <c r="G136" s="740"/>
      <c r="H136" s="740"/>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row>
    <row r="137" spans="1:48" ht="15.75" customHeight="1">
      <c r="A137" s="617"/>
      <c r="B137" s="739"/>
      <c r="C137" s="740"/>
      <c r="D137" s="740"/>
      <c r="E137" s="740"/>
      <c r="F137" s="740"/>
      <c r="G137" s="740"/>
      <c r="H137" s="740"/>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17"/>
      <c r="AL137" s="617"/>
      <c r="AM137" s="617"/>
      <c r="AN137" s="617"/>
      <c r="AO137" s="617"/>
      <c r="AP137" s="617"/>
      <c r="AQ137" s="617"/>
      <c r="AR137" s="617"/>
      <c r="AS137" s="617"/>
      <c r="AT137" s="617"/>
      <c r="AU137" s="617"/>
      <c r="AV137" s="617"/>
    </row>
    <row r="138" spans="1:48" ht="15.75" customHeight="1">
      <c r="A138" s="617"/>
      <c r="B138" s="739"/>
      <c r="C138" s="740"/>
      <c r="D138" s="740"/>
      <c r="E138" s="740"/>
      <c r="F138" s="740"/>
      <c r="G138" s="740"/>
      <c r="H138" s="740"/>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row>
    <row r="139" spans="1:48" ht="15.75" customHeight="1">
      <c r="A139" s="617"/>
      <c r="B139" s="739"/>
      <c r="C139" s="740"/>
      <c r="D139" s="740"/>
      <c r="E139" s="740"/>
      <c r="F139" s="740"/>
      <c r="G139" s="740"/>
      <c r="H139" s="740"/>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7"/>
      <c r="AL139" s="617"/>
      <c r="AM139" s="617"/>
      <c r="AN139" s="617"/>
      <c r="AO139" s="617"/>
      <c r="AP139" s="617"/>
      <c r="AQ139" s="617"/>
      <c r="AR139" s="617"/>
      <c r="AS139" s="617"/>
      <c r="AT139" s="617"/>
      <c r="AU139" s="617"/>
      <c r="AV139" s="617"/>
    </row>
    <row r="140" spans="1:48" ht="15.75" customHeight="1">
      <c r="A140" s="617"/>
      <c r="B140" s="739"/>
      <c r="C140" s="740"/>
      <c r="D140" s="740"/>
      <c r="E140" s="740"/>
      <c r="F140" s="740"/>
      <c r="G140" s="740"/>
      <c r="H140" s="740"/>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17"/>
      <c r="AL140" s="617"/>
      <c r="AM140" s="617"/>
      <c r="AN140" s="617"/>
      <c r="AO140" s="617"/>
      <c r="AP140" s="617"/>
      <c r="AQ140" s="617"/>
      <c r="AR140" s="617"/>
      <c r="AS140" s="617"/>
      <c r="AT140" s="617"/>
      <c r="AU140" s="617"/>
      <c r="AV140" s="617"/>
    </row>
    <row r="141" spans="1:48" ht="15.75" customHeight="1">
      <c r="A141" s="617"/>
      <c r="B141" s="739"/>
      <c r="C141" s="740"/>
      <c r="D141" s="740"/>
      <c r="E141" s="740"/>
      <c r="F141" s="740"/>
      <c r="G141" s="740"/>
      <c r="H141" s="740"/>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617"/>
      <c r="AL141" s="617"/>
      <c r="AM141" s="617"/>
      <c r="AN141" s="617"/>
      <c r="AO141" s="617"/>
      <c r="AP141" s="617"/>
      <c r="AQ141" s="617"/>
      <c r="AR141" s="617"/>
      <c r="AS141" s="617"/>
      <c r="AT141" s="617"/>
      <c r="AU141" s="617"/>
      <c r="AV141" s="617"/>
    </row>
    <row r="142" spans="1:48" ht="15.75" customHeight="1">
      <c r="A142" s="617"/>
      <c r="B142" s="739"/>
      <c r="C142" s="740"/>
      <c r="D142" s="740"/>
      <c r="E142" s="740"/>
      <c r="F142" s="740"/>
      <c r="G142" s="740"/>
      <c r="H142" s="740"/>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17"/>
      <c r="AL142" s="617"/>
      <c r="AM142" s="617"/>
      <c r="AN142" s="617"/>
      <c r="AO142" s="617"/>
      <c r="AP142" s="617"/>
      <c r="AQ142" s="617"/>
      <c r="AR142" s="617"/>
      <c r="AS142" s="617"/>
      <c r="AT142" s="617"/>
      <c r="AU142" s="617"/>
      <c r="AV142" s="617"/>
    </row>
    <row r="143" spans="1:48" ht="15.75" customHeight="1">
      <c r="A143" s="617"/>
      <c r="B143" s="739"/>
      <c r="C143" s="740"/>
      <c r="D143" s="740"/>
      <c r="E143" s="740"/>
      <c r="F143" s="740"/>
      <c r="G143" s="740"/>
      <c r="H143" s="740"/>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7"/>
      <c r="AL143" s="617"/>
      <c r="AM143" s="617"/>
      <c r="AN143" s="617"/>
      <c r="AO143" s="617"/>
      <c r="AP143" s="617"/>
      <c r="AQ143" s="617"/>
      <c r="AR143" s="617"/>
      <c r="AS143" s="617"/>
      <c r="AT143" s="617"/>
      <c r="AU143" s="617"/>
      <c r="AV143" s="617"/>
    </row>
    <row r="144" spans="1:48" ht="15.75" customHeight="1">
      <c r="A144" s="617"/>
      <c r="B144" s="739"/>
      <c r="C144" s="740"/>
      <c r="D144" s="740"/>
      <c r="E144" s="740"/>
      <c r="F144" s="740"/>
      <c r="G144" s="740"/>
      <c r="H144" s="740"/>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617"/>
      <c r="AL144" s="617"/>
      <c r="AM144" s="617"/>
      <c r="AN144" s="617"/>
      <c r="AO144" s="617"/>
      <c r="AP144" s="617"/>
      <c r="AQ144" s="617"/>
      <c r="AR144" s="617"/>
      <c r="AS144" s="617"/>
      <c r="AT144" s="617"/>
      <c r="AU144" s="617"/>
      <c r="AV144" s="617"/>
    </row>
    <row r="145" spans="1:48" ht="15.75" customHeight="1">
      <c r="A145" s="617"/>
      <c r="B145" s="739"/>
      <c r="C145" s="740"/>
      <c r="D145" s="740"/>
      <c r="E145" s="740"/>
      <c r="F145" s="740"/>
      <c r="G145" s="740"/>
      <c r="H145" s="740"/>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7"/>
      <c r="AR145" s="617"/>
      <c r="AS145" s="617"/>
      <c r="AT145" s="617"/>
      <c r="AU145" s="617"/>
      <c r="AV145" s="617"/>
    </row>
    <row r="146" spans="1:48" ht="15.75" customHeight="1">
      <c r="A146" s="617"/>
      <c r="B146" s="739"/>
      <c r="C146" s="740"/>
      <c r="D146" s="740"/>
      <c r="E146" s="740"/>
      <c r="F146" s="740"/>
      <c r="G146" s="740"/>
      <c r="H146" s="740"/>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17"/>
      <c r="AL146" s="617"/>
      <c r="AM146" s="617"/>
      <c r="AN146" s="617"/>
      <c r="AO146" s="617"/>
      <c r="AP146" s="617"/>
      <c r="AQ146" s="617"/>
      <c r="AR146" s="617"/>
      <c r="AS146" s="617"/>
      <c r="AT146" s="617"/>
      <c r="AU146" s="617"/>
      <c r="AV146" s="617"/>
    </row>
    <row r="147" spans="1:48" ht="15.75" customHeight="1">
      <c r="A147" s="617"/>
      <c r="B147" s="739"/>
      <c r="C147" s="740"/>
      <c r="D147" s="740"/>
      <c r="E147" s="740"/>
      <c r="F147" s="740"/>
      <c r="G147" s="740"/>
      <c r="H147" s="740"/>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7"/>
      <c r="AT147" s="617"/>
      <c r="AU147" s="617"/>
      <c r="AV147" s="617"/>
    </row>
    <row r="148" spans="1:48" ht="15.75" customHeight="1">
      <c r="A148" s="617"/>
      <c r="B148" s="739"/>
      <c r="C148" s="740"/>
      <c r="D148" s="740"/>
      <c r="E148" s="740"/>
      <c r="F148" s="740"/>
      <c r="G148" s="740"/>
      <c r="H148" s="740"/>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7"/>
      <c r="AE148" s="617"/>
      <c r="AF148" s="617"/>
      <c r="AG148" s="617"/>
      <c r="AH148" s="617"/>
      <c r="AI148" s="617"/>
      <c r="AJ148" s="617"/>
      <c r="AK148" s="617"/>
      <c r="AL148" s="617"/>
      <c r="AM148" s="617"/>
      <c r="AN148" s="617"/>
      <c r="AO148" s="617"/>
      <c r="AP148" s="617"/>
      <c r="AQ148" s="617"/>
      <c r="AR148" s="617"/>
      <c r="AS148" s="617"/>
      <c r="AT148" s="617"/>
      <c r="AU148" s="617"/>
      <c r="AV148" s="617"/>
    </row>
    <row r="149" spans="1:48" ht="15.75" customHeight="1">
      <c r="A149" s="617"/>
      <c r="B149" s="739"/>
      <c r="C149" s="740"/>
      <c r="D149" s="740"/>
      <c r="E149" s="740"/>
      <c r="F149" s="740"/>
      <c r="G149" s="740"/>
      <c r="H149" s="740"/>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617"/>
      <c r="AL149" s="617"/>
      <c r="AM149" s="617"/>
      <c r="AN149" s="617"/>
      <c r="AO149" s="617"/>
      <c r="AP149" s="617"/>
      <c r="AQ149" s="617"/>
      <c r="AR149" s="617"/>
      <c r="AS149" s="617"/>
      <c r="AT149" s="617"/>
      <c r="AU149" s="617"/>
      <c r="AV149" s="617"/>
    </row>
    <row r="150" spans="1:48" ht="15.75" customHeight="1">
      <c r="A150" s="617"/>
      <c r="B150" s="739"/>
      <c r="C150" s="740"/>
      <c r="D150" s="740"/>
      <c r="E150" s="740"/>
      <c r="F150" s="740"/>
      <c r="G150" s="740"/>
      <c r="H150" s="740"/>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7"/>
      <c r="AF150" s="617"/>
      <c r="AG150" s="617"/>
      <c r="AH150" s="617"/>
      <c r="AI150" s="617"/>
      <c r="AJ150" s="617"/>
      <c r="AK150" s="617"/>
      <c r="AL150" s="617"/>
      <c r="AM150" s="617"/>
      <c r="AN150" s="617"/>
      <c r="AO150" s="617"/>
      <c r="AP150" s="617"/>
      <c r="AQ150" s="617"/>
      <c r="AR150" s="617"/>
      <c r="AS150" s="617"/>
      <c r="AT150" s="617"/>
      <c r="AU150" s="617"/>
      <c r="AV150" s="617"/>
    </row>
    <row r="151" spans="1:48" ht="15.75" customHeight="1">
      <c r="A151" s="617"/>
      <c r="B151" s="739"/>
      <c r="C151" s="740"/>
      <c r="D151" s="740"/>
      <c r="E151" s="740"/>
      <c r="F151" s="740"/>
      <c r="G151" s="740"/>
      <c r="H151" s="740"/>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7"/>
      <c r="AL151" s="617"/>
      <c r="AM151" s="617"/>
      <c r="AN151" s="617"/>
      <c r="AO151" s="617"/>
      <c r="AP151" s="617"/>
      <c r="AQ151" s="617"/>
      <c r="AR151" s="617"/>
      <c r="AS151" s="617"/>
      <c r="AT151" s="617"/>
      <c r="AU151" s="617"/>
      <c r="AV151" s="617"/>
    </row>
    <row r="152" spans="1:48" ht="15.75" customHeight="1">
      <c r="A152" s="617"/>
      <c r="B152" s="739"/>
      <c r="C152" s="740"/>
      <c r="D152" s="740"/>
      <c r="E152" s="740"/>
      <c r="F152" s="740"/>
      <c r="G152" s="740"/>
      <c r="H152" s="740"/>
      <c r="I152" s="617"/>
      <c r="J152" s="617"/>
      <c r="K152" s="617"/>
      <c r="L152" s="617"/>
      <c r="M152" s="617"/>
      <c r="N152" s="617"/>
      <c r="O152" s="617"/>
      <c r="P152" s="617"/>
      <c r="Q152" s="617"/>
      <c r="R152" s="617"/>
      <c r="S152" s="617"/>
      <c r="T152" s="617"/>
      <c r="U152" s="617"/>
      <c r="V152" s="617"/>
      <c r="W152" s="617"/>
      <c r="X152" s="617"/>
      <c r="Y152" s="617"/>
      <c r="Z152" s="617"/>
      <c r="AA152" s="617"/>
      <c r="AB152" s="617"/>
      <c r="AC152" s="617"/>
      <c r="AD152" s="617"/>
      <c r="AE152" s="617"/>
      <c r="AF152" s="617"/>
      <c r="AG152" s="617"/>
      <c r="AH152" s="617"/>
      <c r="AI152" s="617"/>
      <c r="AJ152" s="617"/>
      <c r="AK152" s="617"/>
      <c r="AL152" s="617"/>
      <c r="AM152" s="617"/>
      <c r="AN152" s="617"/>
      <c r="AO152" s="617"/>
      <c r="AP152" s="617"/>
      <c r="AQ152" s="617"/>
      <c r="AR152" s="617"/>
      <c r="AS152" s="617"/>
      <c r="AT152" s="617"/>
      <c r="AU152" s="617"/>
      <c r="AV152" s="617"/>
    </row>
    <row r="153" spans="1:48" ht="15.75" customHeight="1">
      <c r="A153" s="617"/>
      <c r="B153" s="739"/>
      <c r="C153" s="740"/>
      <c r="D153" s="740"/>
      <c r="E153" s="740"/>
      <c r="F153" s="740"/>
      <c r="G153" s="740"/>
      <c r="H153" s="740"/>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17"/>
      <c r="AL153" s="617"/>
      <c r="AM153" s="617"/>
      <c r="AN153" s="617"/>
      <c r="AO153" s="617"/>
      <c r="AP153" s="617"/>
      <c r="AQ153" s="617"/>
      <c r="AR153" s="617"/>
      <c r="AS153" s="617"/>
      <c r="AT153" s="617"/>
      <c r="AU153" s="617"/>
      <c r="AV153" s="617"/>
    </row>
    <row r="154" spans="1:48" ht="15.75" customHeight="1">
      <c r="A154" s="617"/>
      <c r="B154" s="739"/>
      <c r="C154" s="740"/>
      <c r="D154" s="740"/>
      <c r="E154" s="740"/>
      <c r="F154" s="740"/>
      <c r="G154" s="740"/>
      <c r="H154" s="740"/>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17"/>
      <c r="AL154" s="617"/>
      <c r="AM154" s="617"/>
      <c r="AN154" s="617"/>
      <c r="AO154" s="617"/>
      <c r="AP154" s="617"/>
      <c r="AQ154" s="617"/>
      <c r="AR154" s="617"/>
      <c r="AS154" s="617"/>
      <c r="AT154" s="617"/>
      <c r="AU154" s="617"/>
      <c r="AV154" s="617"/>
    </row>
    <row r="155" spans="1:48" ht="15.75" customHeight="1">
      <c r="A155" s="617"/>
      <c r="B155" s="739"/>
      <c r="C155" s="740"/>
      <c r="D155" s="740"/>
      <c r="E155" s="740"/>
      <c r="F155" s="740"/>
      <c r="G155" s="740"/>
      <c r="H155" s="740"/>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17"/>
      <c r="AL155" s="617"/>
      <c r="AM155" s="617"/>
      <c r="AN155" s="617"/>
      <c r="AO155" s="617"/>
      <c r="AP155" s="617"/>
      <c r="AQ155" s="617"/>
      <c r="AR155" s="617"/>
      <c r="AS155" s="617"/>
      <c r="AT155" s="617"/>
      <c r="AU155" s="617"/>
      <c r="AV155" s="617"/>
    </row>
    <row r="156" spans="1:48" ht="15.75" customHeight="1">
      <c r="A156" s="617"/>
      <c r="B156" s="739"/>
      <c r="C156" s="740"/>
      <c r="D156" s="740"/>
      <c r="E156" s="740"/>
      <c r="F156" s="740"/>
      <c r="G156" s="740"/>
      <c r="H156" s="740"/>
      <c r="I156" s="617"/>
      <c r="J156" s="617"/>
      <c r="K156" s="617"/>
      <c r="L156" s="617"/>
      <c r="M156" s="617"/>
      <c r="N156" s="617"/>
      <c r="O156" s="617"/>
      <c r="P156" s="617"/>
      <c r="Q156" s="617"/>
      <c r="R156" s="617"/>
      <c r="S156" s="617"/>
      <c r="T156" s="617"/>
      <c r="U156" s="617"/>
      <c r="V156" s="617"/>
      <c r="W156" s="617"/>
      <c r="X156" s="617"/>
      <c r="Y156" s="617"/>
      <c r="Z156" s="617"/>
      <c r="AA156" s="617"/>
      <c r="AB156" s="617"/>
      <c r="AC156" s="617"/>
      <c r="AD156" s="617"/>
      <c r="AE156" s="617"/>
      <c r="AF156" s="617"/>
      <c r="AG156" s="617"/>
      <c r="AH156" s="617"/>
      <c r="AI156" s="617"/>
      <c r="AJ156" s="617"/>
      <c r="AK156" s="617"/>
      <c r="AL156" s="617"/>
      <c r="AM156" s="617"/>
      <c r="AN156" s="617"/>
      <c r="AO156" s="617"/>
      <c r="AP156" s="617"/>
      <c r="AQ156" s="617"/>
      <c r="AR156" s="617"/>
      <c r="AS156" s="617"/>
      <c r="AT156" s="617"/>
      <c r="AU156" s="617"/>
      <c r="AV156" s="617"/>
    </row>
    <row r="157" spans="1:48" ht="15.75" customHeight="1">
      <c r="A157" s="617"/>
      <c r="B157" s="739"/>
      <c r="C157" s="740"/>
      <c r="D157" s="740"/>
      <c r="E157" s="740"/>
      <c r="F157" s="740"/>
      <c r="G157" s="740"/>
      <c r="H157" s="740"/>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7"/>
      <c r="AF157" s="617"/>
      <c r="AG157" s="617"/>
      <c r="AH157" s="617"/>
      <c r="AI157" s="617"/>
      <c r="AJ157" s="617"/>
      <c r="AK157" s="617"/>
      <c r="AL157" s="617"/>
      <c r="AM157" s="617"/>
      <c r="AN157" s="617"/>
      <c r="AO157" s="617"/>
      <c r="AP157" s="617"/>
      <c r="AQ157" s="617"/>
      <c r="AR157" s="617"/>
      <c r="AS157" s="617"/>
      <c r="AT157" s="617"/>
      <c r="AU157" s="617"/>
      <c r="AV157" s="617"/>
    </row>
    <row r="158" spans="1:48" ht="15.75" customHeight="1">
      <c r="A158" s="617"/>
      <c r="B158" s="739"/>
      <c r="C158" s="740"/>
      <c r="D158" s="740"/>
      <c r="E158" s="740"/>
      <c r="F158" s="740"/>
      <c r="G158" s="740"/>
      <c r="H158" s="740"/>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617"/>
      <c r="AL158" s="617"/>
      <c r="AM158" s="617"/>
      <c r="AN158" s="617"/>
      <c r="AO158" s="617"/>
      <c r="AP158" s="617"/>
      <c r="AQ158" s="617"/>
      <c r="AR158" s="617"/>
      <c r="AS158" s="617"/>
      <c r="AT158" s="617"/>
      <c r="AU158" s="617"/>
      <c r="AV158" s="617"/>
    </row>
    <row r="159" spans="1:48" ht="15.75" customHeight="1">
      <c r="A159" s="617"/>
      <c r="B159" s="739"/>
      <c r="C159" s="740"/>
      <c r="D159" s="740"/>
      <c r="E159" s="740"/>
      <c r="F159" s="740"/>
      <c r="G159" s="740"/>
      <c r="H159" s="740"/>
      <c r="I159" s="617"/>
      <c r="J159" s="617"/>
      <c r="K159" s="617"/>
      <c r="L159" s="617"/>
      <c r="M159" s="617"/>
      <c r="N159" s="617"/>
      <c r="O159" s="617"/>
      <c r="P159" s="617"/>
      <c r="Q159" s="617"/>
      <c r="R159" s="617"/>
      <c r="S159" s="617"/>
      <c r="T159" s="617"/>
      <c r="U159" s="617"/>
      <c r="V159" s="617"/>
      <c r="W159" s="617"/>
      <c r="X159" s="617"/>
      <c r="Y159" s="617"/>
      <c r="Z159" s="617"/>
      <c r="AA159" s="617"/>
      <c r="AB159" s="617"/>
      <c r="AC159" s="617"/>
      <c r="AD159" s="617"/>
      <c r="AE159" s="617"/>
      <c r="AF159" s="617"/>
      <c r="AG159" s="617"/>
      <c r="AH159" s="617"/>
      <c r="AI159" s="617"/>
      <c r="AJ159" s="617"/>
      <c r="AK159" s="617"/>
      <c r="AL159" s="617"/>
      <c r="AM159" s="617"/>
      <c r="AN159" s="617"/>
      <c r="AO159" s="617"/>
      <c r="AP159" s="617"/>
      <c r="AQ159" s="617"/>
      <c r="AR159" s="617"/>
      <c r="AS159" s="617"/>
      <c r="AT159" s="617"/>
      <c r="AU159" s="617"/>
      <c r="AV159" s="617"/>
    </row>
    <row r="160" spans="1:48" ht="15.75" customHeight="1">
      <c r="A160" s="617"/>
      <c r="B160" s="739"/>
      <c r="C160" s="740"/>
      <c r="D160" s="740"/>
      <c r="E160" s="740"/>
      <c r="F160" s="740"/>
      <c r="G160" s="740"/>
      <c r="H160" s="740"/>
      <c r="I160" s="617"/>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7"/>
      <c r="AF160" s="617"/>
      <c r="AG160" s="617"/>
      <c r="AH160" s="617"/>
      <c r="AI160" s="617"/>
      <c r="AJ160" s="617"/>
      <c r="AK160" s="617"/>
      <c r="AL160" s="617"/>
      <c r="AM160" s="617"/>
      <c r="AN160" s="617"/>
      <c r="AO160" s="617"/>
      <c r="AP160" s="617"/>
      <c r="AQ160" s="617"/>
      <c r="AR160" s="617"/>
      <c r="AS160" s="617"/>
      <c r="AT160" s="617"/>
      <c r="AU160" s="617"/>
      <c r="AV160" s="617"/>
    </row>
    <row r="161" spans="1:48" ht="15.75" customHeight="1">
      <c r="A161" s="617"/>
      <c r="B161" s="739"/>
      <c r="C161" s="740"/>
      <c r="D161" s="740"/>
      <c r="E161" s="740"/>
      <c r="F161" s="740"/>
      <c r="G161" s="740"/>
      <c r="H161" s="740"/>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17"/>
      <c r="AL161" s="617"/>
      <c r="AM161" s="617"/>
      <c r="AN161" s="617"/>
      <c r="AO161" s="617"/>
      <c r="AP161" s="617"/>
      <c r="AQ161" s="617"/>
      <c r="AR161" s="617"/>
      <c r="AS161" s="617"/>
      <c r="AT161" s="617"/>
      <c r="AU161" s="617"/>
      <c r="AV161" s="617"/>
    </row>
    <row r="162" spans="1:48" ht="15.75" customHeight="1">
      <c r="A162" s="617"/>
      <c r="B162" s="739"/>
      <c r="C162" s="740"/>
      <c r="D162" s="740"/>
      <c r="E162" s="740"/>
      <c r="F162" s="740"/>
      <c r="G162" s="740"/>
      <c r="H162" s="740"/>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7"/>
      <c r="AF162" s="617"/>
      <c r="AG162" s="617"/>
      <c r="AH162" s="617"/>
      <c r="AI162" s="617"/>
      <c r="AJ162" s="617"/>
      <c r="AK162" s="617"/>
      <c r="AL162" s="617"/>
      <c r="AM162" s="617"/>
      <c r="AN162" s="617"/>
      <c r="AO162" s="617"/>
      <c r="AP162" s="617"/>
      <c r="AQ162" s="617"/>
      <c r="AR162" s="617"/>
      <c r="AS162" s="617"/>
      <c r="AT162" s="617"/>
      <c r="AU162" s="617"/>
      <c r="AV162" s="617"/>
    </row>
    <row r="163" spans="1:48" ht="15.75" customHeight="1">
      <c r="A163" s="617"/>
      <c r="B163" s="739"/>
      <c r="C163" s="740"/>
      <c r="D163" s="740"/>
      <c r="E163" s="740"/>
      <c r="F163" s="740"/>
      <c r="G163" s="740"/>
      <c r="H163" s="740"/>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7"/>
      <c r="AF163" s="617"/>
      <c r="AG163" s="617"/>
      <c r="AH163" s="617"/>
      <c r="AI163" s="617"/>
      <c r="AJ163" s="617"/>
      <c r="AK163" s="617"/>
      <c r="AL163" s="617"/>
      <c r="AM163" s="617"/>
      <c r="AN163" s="617"/>
      <c r="AO163" s="617"/>
      <c r="AP163" s="617"/>
      <c r="AQ163" s="617"/>
      <c r="AR163" s="617"/>
      <c r="AS163" s="617"/>
      <c r="AT163" s="617"/>
      <c r="AU163" s="617"/>
      <c r="AV163" s="617"/>
    </row>
    <row r="164" spans="1:48" ht="15.75" customHeight="1">
      <c r="A164" s="617"/>
      <c r="B164" s="739"/>
      <c r="C164" s="740"/>
      <c r="D164" s="740"/>
      <c r="E164" s="740"/>
      <c r="F164" s="740"/>
      <c r="G164" s="740"/>
      <c r="H164" s="740"/>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7"/>
      <c r="AF164" s="617"/>
      <c r="AG164" s="617"/>
      <c r="AH164" s="617"/>
      <c r="AI164" s="617"/>
      <c r="AJ164" s="617"/>
      <c r="AK164" s="617"/>
      <c r="AL164" s="617"/>
      <c r="AM164" s="617"/>
      <c r="AN164" s="617"/>
      <c r="AO164" s="617"/>
      <c r="AP164" s="617"/>
      <c r="AQ164" s="617"/>
      <c r="AR164" s="617"/>
      <c r="AS164" s="617"/>
      <c r="AT164" s="617"/>
      <c r="AU164" s="617"/>
      <c r="AV164" s="617"/>
    </row>
    <row r="165" spans="1:48" ht="15.75" customHeight="1">
      <c r="A165" s="617"/>
      <c r="B165" s="739"/>
      <c r="C165" s="740"/>
      <c r="D165" s="740"/>
      <c r="E165" s="740"/>
      <c r="F165" s="740"/>
      <c r="G165" s="740"/>
      <c r="H165" s="740"/>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7"/>
      <c r="AL165" s="617"/>
      <c r="AM165" s="617"/>
      <c r="AN165" s="617"/>
      <c r="AO165" s="617"/>
      <c r="AP165" s="617"/>
      <c r="AQ165" s="617"/>
      <c r="AR165" s="617"/>
      <c r="AS165" s="617"/>
      <c r="AT165" s="617"/>
      <c r="AU165" s="617"/>
      <c r="AV165" s="617"/>
    </row>
    <row r="166" spans="1:48" ht="15.75" customHeight="1">
      <c r="A166" s="617"/>
      <c r="B166" s="739"/>
      <c r="C166" s="740"/>
      <c r="D166" s="740"/>
      <c r="E166" s="740"/>
      <c r="F166" s="740"/>
      <c r="G166" s="740"/>
      <c r="H166" s="740"/>
      <c r="I166" s="617"/>
      <c r="J166" s="617"/>
      <c r="K166" s="617"/>
      <c r="L166" s="617"/>
      <c r="M166" s="617"/>
      <c r="N166" s="617"/>
      <c r="O166" s="617"/>
      <c r="P166" s="617"/>
      <c r="Q166" s="617"/>
      <c r="R166" s="617"/>
      <c r="S166" s="617"/>
      <c r="T166" s="617"/>
      <c r="U166" s="617"/>
      <c r="V166" s="617"/>
      <c r="W166" s="617"/>
      <c r="X166" s="617"/>
      <c r="Y166" s="617"/>
      <c r="Z166" s="617"/>
      <c r="AA166" s="617"/>
      <c r="AB166" s="617"/>
      <c r="AC166" s="617"/>
      <c r="AD166" s="617"/>
      <c r="AE166" s="617"/>
      <c r="AF166" s="617"/>
      <c r="AG166" s="617"/>
      <c r="AH166" s="617"/>
      <c r="AI166" s="617"/>
      <c r="AJ166" s="617"/>
      <c r="AK166" s="617"/>
      <c r="AL166" s="617"/>
      <c r="AM166" s="617"/>
      <c r="AN166" s="617"/>
      <c r="AO166" s="617"/>
      <c r="AP166" s="617"/>
      <c r="AQ166" s="617"/>
      <c r="AR166" s="617"/>
      <c r="AS166" s="617"/>
      <c r="AT166" s="617"/>
      <c r="AU166" s="617"/>
      <c r="AV166" s="617"/>
    </row>
    <row r="167" spans="1:48" ht="15.75" customHeight="1">
      <c r="A167" s="617"/>
      <c r="B167" s="739"/>
      <c r="C167" s="740"/>
      <c r="D167" s="740"/>
      <c r="E167" s="740"/>
      <c r="F167" s="740"/>
      <c r="G167" s="740"/>
      <c r="H167" s="740"/>
      <c r="I167" s="617"/>
      <c r="J167" s="617"/>
      <c r="K167" s="617"/>
      <c r="L167" s="617"/>
      <c r="M167" s="617"/>
      <c r="N167" s="617"/>
      <c r="O167" s="617"/>
      <c r="P167" s="617"/>
      <c r="Q167" s="617"/>
      <c r="R167" s="617"/>
      <c r="S167" s="617"/>
      <c r="T167" s="617"/>
      <c r="U167" s="617"/>
      <c r="V167" s="617"/>
      <c r="W167" s="617"/>
      <c r="X167" s="617"/>
      <c r="Y167" s="617"/>
      <c r="Z167" s="617"/>
      <c r="AA167" s="617"/>
      <c r="AB167" s="617"/>
      <c r="AC167" s="617"/>
      <c r="AD167" s="617"/>
      <c r="AE167" s="617"/>
      <c r="AF167" s="617"/>
      <c r="AG167" s="617"/>
      <c r="AH167" s="617"/>
      <c r="AI167" s="617"/>
      <c r="AJ167" s="617"/>
      <c r="AK167" s="617"/>
      <c r="AL167" s="617"/>
      <c r="AM167" s="617"/>
      <c r="AN167" s="617"/>
      <c r="AO167" s="617"/>
      <c r="AP167" s="617"/>
      <c r="AQ167" s="617"/>
      <c r="AR167" s="617"/>
      <c r="AS167" s="617"/>
      <c r="AT167" s="617"/>
      <c r="AU167" s="617"/>
      <c r="AV167" s="617"/>
    </row>
    <row r="168" spans="1:48" ht="15.75" customHeight="1">
      <c r="A168" s="617"/>
      <c r="B168" s="739"/>
      <c r="C168" s="740"/>
      <c r="D168" s="740"/>
      <c r="E168" s="740"/>
      <c r="F168" s="740"/>
      <c r="G168" s="740"/>
      <c r="H168" s="740"/>
      <c r="I168" s="617"/>
      <c r="J168" s="617"/>
      <c r="K168" s="617"/>
      <c r="L168" s="617"/>
      <c r="M168" s="617"/>
      <c r="N168" s="617"/>
      <c r="O168" s="617"/>
      <c r="P168" s="617"/>
      <c r="Q168" s="617"/>
      <c r="R168" s="617"/>
      <c r="S168" s="617"/>
      <c r="T168" s="617"/>
      <c r="U168" s="617"/>
      <c r="V168" s="617"/>
      <c r="W168" s="617"/>
      <c r="X168" s="617"/>
      <c r="Y168" s="617"/>
      <c r="Z168" s="617"/>
      <c r="AA168" s="617"/>
      <c r="AB168" s="617"/>
      <c r="AC168" s="617"/>
      <c r="AD168" s="617"/>
      <c r="AE168" s="617"/>
      <c r="AF168" s="617"/>
      <c r="AG168" s="617"/>
      <c r="AH168" s="617"/>
      <c r="AI168" s="617"/>
      <c r="AJ168" s="617"/>
      <c r="AK168" s="617"/>
      <c r="AL168" s="617"/>
      <c r="AM168" s="617"/>
      <c r="AN168" s="617"/>
      <c r="AO168" s="617"/>
      <c r="AP168" s="617"/>
      <c r="AQ168" s="617"/>
      <c r="AR168" s="617"/>
      <c r="AS168" s="617"/>
      <c r="AT168" s="617"/>
      <c r="AU168" s="617"/>
      <c r="AV168" s="617"/>
    </row>
    <row r="169" spans="1:48" ht="15.75" customHeight="1">
      <c r="A169" s="617"/>
      <c r="B169" s="739"/>
      <c r="C169" s="740"/>
      <c r="D169" s="740"/>
      <c r="E169" s="740"/>
      <c r="F169" s="740"/>
      <c r="G169" s="740"/>
      <c r="H169" s="740"/>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7"/>
      <c r="AJ169" s="617"/>
      <c r="AK169" s="617"/>
      <c r="AL169" s="617"/>
      <c r="AM169" s="617"/>
      <c r="AN169" s="617"/>
      <c r="AO169" s="617"/>
      <c r="AP169" s="617"/>
      <c r="AQ169" s="617"/>
      <c r="AR169" s="617"/>
      <c r="AS169" s="617"/>
      <c r="AT169" s="617"/>
      <c r="AU169" s="617"/>
      <c r="AV169" s="617"/>
    </row>
    <row r="170" spans="1:48" ht="15.75" customHeight="1">
      <c r="A170" s="617"/>
      <c r="B170" s="739"/>
      <c r="C170" s="740"/>
      <c r="D170" s="740"/>
      <c r="E170" s="740"/>
      <c r="F170" s="740"/>
      <c r="G170" s="740"/>
      <c r="H170" s="740"/>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7"/>
      <c r="AJ170" s="617"/>
      <c r="AK170" s="617"/>
      <c r="AL170" s="617"/>
      <c r="AM170" s="617"/>
      <c r="AN170" s="617"/>
      <c r="AO170" s="617"/>
      <c r="AP170" s="617"/>
      <c r="AQ170" s="617"/>
      <c r="AR170" s="617"/>
      <c r="AS170" s="617"/>
      <c r="AT170" s="617"/>
      <c r="AU170" s="617"/>
      <c r="AV170" s="617"/>
    </row>
    <row r="171" spans="1:48" ht="15.75" customHeight="1">
      <c r="A171" s="617"/>
      <c r="B171" s="739"/>
      <c r="C171" s="740"/>
      <c r="D171" s="740"/>
      <c r="E171" s="740"/>
      <c r="F171" s="740"/>
      <c r="G171" s="740"/>
      <c r="H171" s="740"/>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7"/>
      <c r="AJ171" s="617"/>
      <c r="AK171" s="617"/>
      <c r="AL171" s="617"/>
      <c r="AM171" s="617"/>
      <c r="AN171" s="617"/>
      <c r="AO171" s="617"/>
      <c r="AP171" s="617"/>
      <c r="AQ171" s="617"/>
      <c r="AR171" s="617"/>
      <c r="AS171" s="617"/>
      <c r="AT171" s="617"/>
      <c r="AU171" s="617"/>
      <c r="AV171" s="617"/>
    </row>
    <row r="172" spans="1:48" ht="15.75" customHeight="1">
      <c r="A172" s="617"/>
      <c r="B172" s="739"/>
      <c r="C172" s="740"/>
      <c r="D172" s="740"/>
      <c r="E172" s="740"/>
      <c r="F172" s="740"/>
      <c r="G172" s="740"/>
      <c r="H172" s="740"/>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7"/>
      <c r="AF172" s="617"/>
      <c r="AG172" s="617"/>
      <c r="AH172" s="617"/>
      <c r="AI172" s="617"/>
      <c r="AJ172" s="617"/>
      <c r="AK172" s="617"/>
      <c r="AL172" s="617"/>
      <c r="AM172" s="617"/>
      <c r="AN172" s="617"/>
      <c r="AO172" s="617"/>
      <c r="AP172" s="617"/>
      <c r="AQ172" s="617"/>
      <c r="AR172" s="617"/>
      <c r="AS172" s="617"/>
      <c r="AT172" s="617"/>
      <c r="AU172" s="617"/>
      <c r="AV172" s="617"/>
    </row>
    <row r="173" spans="1:48" ht="15.75" customHeight="1">
      <c r="A173" s="617"/>
      <c r="B173" s="739"/>
      <c r="C173" s="740"/>
      <c r="D173" s="740"/>
      <c r="E173" s="740"/>
      <c r="F173" s="740"/>
      <c r="G173" s="740"/>
      <c r="H173" s="740"/>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17"/>
      <c r="AL173" s="617"/>
      <c r="AM173" s="617"/>
      <c r="AN173" s="617"/>
      <c r="AO173" s="617"/>
      <c r="AP173" s="617"/>
      <c r="AQ173" s="617"/>
      <c r="AR173" s="617"/>
      <c r="AS173" s="617"/>
      <c r="AT173" s="617"/>
      <c r="AU173" s="617"/>
      <c r="AV173" s="617"/>
    </row>
    <row r="174" spans="1:48" ht="15.75" customHeight="1">
      <c r="A174" s="617"/>
      <c r="B174" s="739"/>
      <c r="C174" s="740"/>
      <c r="D174" s="740"/>
      <c r="E174" s="740"/>
      <c r="F174" s="740"/>
      <c r="G174" s="740"/>
      <c r="H174" s="740"/>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17"/>
      <c r="AL174" s="617"/>
      <c r="AM174" s="617"/>
      <c r="AN174" s="617"/>
      <c r="AO174" s="617"/>
      <c r="AP174" s="617"/>
      <c r="AQ174" s="617"/>
      <c r="AR174" s="617"/>
      <c r="AS174" s="617"/>
      <c r="AT174" s="617"/>
      <c r="AU174" s="617"/>
      <c r="AV174" s="617"/>
    </row>
    <row r="175" spans="1:48" ht="15.75" customHeight="1">
      <c r="A175" s="617"/>
      <c r="B175" s="739"/>
      <c r="C175" s="740"/>
      <c r="D175" s="740"/>
      <c r="E175" s="740"/>
      <c r="F175" s="740"/>
      <c r="G175" s="740"/>
      <c r="H175" s="740"/>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7"/>
      <c r="AL175" s="617"/>
      <c r="AM175" s="617"/>
      <c r="AN175" s="617"/>
      <c r="AO175" s="617"/>
      <c r="AP175" s="617"/>
      <c r="AQ175" s="617"/>
      <c r="AR175" s="617"/>
      <c r="AS175" s="617"/>
      <c r="AT175" s="617"/>
      <c r="AU175" s="617"/>
      <c r="AV175" s="617"/>
    </row>
    <row r="176" spans="1:48" ht="15.75" customHeight="1">
      <c r="A176" s="617"/>
      <c r="B176" s="739"/>
      <c r="C176" s="740"/>
      <c r="D176" s="740"/>
      <c r="E176" s="740"/>
      <c r="F176" s="740"/>
      <c r="G176" s="740"/>
      <c r="H176" s="740"/>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7"/>
      <c r="AL176" s="617"/>
      <c r="AM176" s="617"/>
      <c r="AN176" s="617"/>
      <c r="AO176" s="617"/>
      <c r="AP176" s="617"/>
      <c r="AQ176" s="617"/>
      <c r="AR176" s="617"/>
      <c r="AS176" s="617"/>
      <c r="AT176" s="617"/>
      <c r="AU176" s="617"/>
      <c r="AV176" s="617"/>
    </row>
    <row r="177" spans="1:48" ht="15.75" customHeight="1">
      <c r="A177" s="617"/>
      <c r="B177" s="739"/>
      <c r="C177" s="740"/>
      <c r="D177" s="740"/>
      <c r="E177" s="740"/>
      <c r="F177" s="740"/>
      <c r="G177" s="740"/>
      <c r="H177" s="740"/>
      <c r="I177" s="617"/>
      <c r="J177" s="617"/>
      <c r="K177" s="617"/>
      <c r="L177" s="617"/>
      <c r="M177" s="617"/>
      <c r="N177" s="617"/>
      <c r="O177" s="617"/>
      <c r="P177" s="617"/>
      <c r="Q177" s="617"/>
      <c r="R177" s="617"/>
      <c r="S177" s="617"/>
      <c r="T177" s="617"/>
      <c r="U177" s="617"/>
      <c r="V177" s="617"/>
      <c r="W177" s="617"/>
      <c r="X177" s="617"/>
      <c r="Y177" s="617"/>
      <c r="Z177" s="617"/>
      <c r="AA177" s="617"/>
      <c r="AB177" s="617"/>
      <c r="AC177" s="617"/>
      <c r="AD177" s="617"/>
      <c r="AE177" s="617"/>
      <c r="AF177" s="617"/>
      <c r="AG177" s="617"/>
      <c r="AH177" s="617"/>
      <c r="AI177" s="617"/>
      <c r="AJ177" s="617"/>
      <c r="AK177" s="617"/>
      <c r="AL177" s="617"/>
      <c r="AM177" s="617"/>
      <c r="AN177" s="617"/>
      <c r="AO177" s="617"/>
      <c r="AP177" s="617"/>
      <c r="AQ177" s="617"/>
      <c r="AR177" s="617"/>
      <c r="AS177" s="617"/>
      <c r="AT177" s="617"/>
      <c r="AU177" s="617"/>
      <c r="AV177" s="617"/>
    </row>
    <row r="178" spans="1:48" ht="15.75" customHeight="1">
      <c r="A178" s="617"/>
      <c r="B178" s="739"/>
      <c r="C178" s="740"/>
      <c r="D178" s="740"/>
      <c r="E178" s="740"/>
      <c r="F178" s="740"/>
      <c r="G178" s="740"/>
      <c r="H178" s="740"/>
      <c r="I178" s="617"/>
      <c r="J178" s="617"/>
      <c r="K178" s="617"/>
      <c r="L178" s="617"/>
      <c r="M178" s="617"/>
      <c r="N178" s="617"/>
      <c r="O178" s="617"/>
      <c r="P178" s="617"/>
      <c r="Q178" s="617"/>
      <c r="R178" s="617"/>
      <c r="S178" s="617"/>
      <c r="T178" s="617"/>
      <c r="U178" s="617"/>
      <c r="V178" s="617"/>
      <c r="W178" s="617"/>
      <c r="X178" s="617"/>
      <c r="Y178" s="617"/>
      <c r="Z178" s="617"/>
      <c r="AA178" s="617"/>
      <c r="AB178" s="617"/>
      <c r="AC178" s="617"/>
      <c r="AD178" s="617"/>
      <c r="AE178" s="617"/>
      <c r="AF178" s="617"/>
      <c r="AG178" s="617"/>
      <c r="AH178" s="617"/>
      <c r="AI178" s="617"/>
      <c r="AJ178" s="617"/>
      <c r="AK178" s="617"/>
      <c r="AL178" s="617"/>
      <c r="AM178" s="617"/>
      <c r="AN178" s="617"/>
      <c r="AO178" s="617"/>
      <c r="AP178" s="617"/>
      <c r="AQ178" s="617"/>
      <c r="AR178" s="617"/>
      <c r="AS178" s="617"/>
      <c r="AT178" s="617"/>
      <c r="AU178" s="617"/>
      <c r="AV178" s="617"/>
    </row>
    <row r="179" spans="1:48" ht="15.75" customHeight="1">
      <c r="A179" s="617"/>
      <c r="B179" s="739"/>
      <c r="C179" s="740"/>
      <c r="D179" s="740"/>
      <c r="E179" s="740"/>
      <c r="F179" s="740"/>
      <c r="G179" s="740"/>
      <c r="H179" s="740"/>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7"/>
      <c r="AL179" s="617"/>
      <c r="AM179" s="617"/>
      <c r="AN179" s="617"/>
      <c r="AO179" s="617"/>
      <c r="AP179" s="617"/>
      <c r="AQ179" s="617"/>
      <c r="AR179" s="617"/>
      <c r="AS179" s="617"/>
      <c r="AT179" s="617"/>
      <c r="AU179" s="617"/>
      <c r="AV179" s="617"/>
    </row>
    <row r="180" spans="1:48" ht="15.75" customHeight="1">
      <c r="A180" s="617"/>
      <c r="B180" s="739"/>
      <c r="C180" s="740"/>
      <c r="D180" s="740"/>
      <c r="E180" s="740"/>
      <c r="F180" s="740"/>
      <c r="G180" s="740"/>
      <c r="H180" s="740"/>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17"/>
      <c r="AL180" s="617"/>
      <c r="AM180" s="617"/>
      <c r="AN180" s="617"/>
      <c r="AO180" s="617"/>
      <c r="AP180" s="617"/>
      <c r="AQ180" s="617"/>
      <c r="AR180" s="617"/>
      <c r="AS180" s="617"/>
      <c r="AT180" s="617"/>
      <c r="AU180" s="617"/>
      <c r="AV180" s="617"/>
    </row>
    <row r="181" spans="1:48" ht="15.75" customHeight="1">
      <c r="A181" s="617"/>
      <c r="B181" s="739"/>
      <c r="C181" s="740"/>
      <c r="D181" s="740"/>
      <c r="E181" s="740"/>
      <c r="F181" s="740"/>
      <c r="G181" s="740"/>
      <c r="H181" s="740"/>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17"/>
      <c r="AL181" s="617"/>
      <c r="AM181" s="617"/>
      <c r="AN181" s="617"/>
      <c r="AO181" s="617"/>
      <c r="AP181" s="617"/>
      <c r="AQ181" s="617"/>
      <c r="AR181" s="617"/>
      <c r="AS181" s="617"/>
      <c r="AT181" s="617"/>
      <c r="AU181" s="617"/>
      <c r="AV181" s="617"/>
    </row>
    <row r="182" spans="1:48" ht="15.75" customHeight="1">
      <c r="A182" s="617"/>
      <c r="B182" s="739"/>
      <c r="C182" s="740"/>
      <c r="D182" s="740"/>
      <c r="E182" s="740"/>
      <c r="F182" s="740"/>
      <c r="G182" s="740"/>
      <c r="H182" s="740"/>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7"/>
      <c r="AK182" s="617"/>
      <c r="AL182" s="617"/>
      <c r="AM182" s="617"/>
      <c r="AN182" s="617"/>
      <c r="AO182" s="617"/>
      <c r="AP182" s="617"/>
      <c r="AQ182" s="617"/>
      <c r="AR182" s="617"/>
      <c r="AS182" s="617"/>
      <c r="AT182" s="617"/>
      <c r="AU182" s="617"/>
      <c r="AV182" s="617"/>
    </row>
    <row r="183" spans="1:48" ht="15.75" customHeight="1">
      <c r="A183" s="617"/>
      <c r="B183" s="739"/>
      <c r="C183" s="740"/>
      <c r="D183" s="740"/>
      <c r="E183" s="740"/>
      <c r="F183" s="740"/>
      <c r="G183" s="740"/>
      <c r="H183" s="740"/>
      <c r="I183" s="617"/>
      <c r="J183" s="617"/>
      <c r="K183" s="617"/>
      <c r="L183" s="617"/>
      <c r="M183" s="617"/>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7"/>
      <c r="AK183" s="617"/>
      <c r="AL183" s="617"/>
      <c r="AM183" s="617"/>
      <c r="AN183" s="617"/>
      <c r="AO183" s="617"/>
      <c r="AP183" s="617"/>
      <c r="AQ183" s="617"/>
      <c r="AR183" s="617"/>
      <c r="AS183" s="617"/>
      <c r="AT183" s="617"/>
      <c r="AU183" s="617"/>
      <c r="AV183" s="617"/>
    </row>
    <row r="184" spans="1:48" ht="15.75" customHeight="1">
      <c r="A184" s="617"/>
      <c r="B184" s="739"/>
      <c r="C184" s="740"/>
      <c r="D184" s="740"/>
      <c r="E184" s="740"/>
      <c r="F184" s="740"/>
      <c r="G184" s="740"/>
      <c r="H184" s="740"/>
      <c r="I184" s="617"/>
      <c r="J184" s="617"/>
      <c r="K184" s="617"/>
      <c r="L184" s="617"/>
      <c r="M184" s="617"/>
      <c r="N184" s="617"/>
      <c r="O184" s="617"/>
      <c r="P184" s="617"/>
      <c r="Q184" s="617"/>
      <c r="R184" s="617"/>
      <c r="S184" s="617"/>
      <c r="T184" s="617"/>
      <c r="U184" s="617"/>
      <c r="V184" s="617"/>
      <c r="W184" s="617"/>
      <c r="X184" s="617"/>
      <c r="Y184" s="617"/>
      <c r="Z184" s="617"/>
      <c r="AA184" s="617"/>
      <c r="AB184" s="617"/>
      <c r="AC184" s="617"/>
      <c r="AD184" s="617"/>
      <c r="AE184" s="617"/>
      <c r="AF184" s="617"/>
      <c r="AG184" s="617"/>
      <c r="AH184" s="617"/>
      <c r="AI184" s="617"/>
      <c r="AJ184" s="617"/>
      <c r="AK184" s="617"/>
      <c r="AL184" s="617"/>
      <c r="AM184" s="617"/>
      <c r="AN184" s="617"/>
      <c r="AO184" s="617"/>
      <c r="AP184" s="617"/>
      <c r="AQ184" s="617"/>
      <c r="AR184" s="617"/>
      <c r="AS184" s="617"/>
      <c r="AT184" s="617"/>
      <c r="AU184" s="617"/>
      <c r="AV184" s="617"/>
    </row>
    <row r="185" spans="1:48" ht="15.75" customHeight="1">
      <c r="A185" s="617"/>
      <c r="B185" s="739"/>
      <c r="C185" s="740"/>
      <c r="D185" s="740"/>
      <c r="E185" s="740"/>
      <c r="F185" s="740"/>
      <c r="G185" s="740"/>
      <c r="H185" s="740"/>
      <c r="I185" s="617"/>
      <c r="J185" s="617"/>
      <c r="K185" s="617"/>
      <c r="L185" s="617"/>
      <c r="M185" s="617"/>
      <c r="N185" s="617"/>
      <c r="O185" s="617"/>
      <c r="P185" s="617"/>
      <c r="Q185" s="617"/>
      <c r="R185" s="617"/>
      <c r="S185" s="617"/>
      <c r="T185" s="617"/>
      <c r="U185" s="617"/>
      <c r="V185" s="617"/>
      <c r="W185" s="617"/>
      <c r="X185" s="617"/>
      <c r="Y185" s="617"/>
      <c r="Z185" s="617"/>
      <c r="AA185" s="617"/>
      <c r="AB185" s="617"/>
      <c r="AC185" s="617"/>
      <c r="AD185" s="617"/>
      <c r="AE185" s="617"/>
      <c r="AF185" s="617"/>
      <c r="AG185" s="617"/>
      <c r="AH185" s="617"/>
      <c r="AI185" s="617"/>
      <c r="AJ185" s="617"/>
      <c r="AK185" s="617"/>
      <c r="AL185" s="617"/>
      <c r="AM185" s="617"/>
      <c r="AN185" s="617"/>
      <c r="AO185" s="617"/>
      <c r="AP185" s="617"/>
      <c r="AQ185" s="617"/>
      <c r="AR185" s="617"/>
      <c r="AS185" s="617"/>
      <c r="AT185" s="617"/>
      <c r="AU185" s="617"/>
      <c r="AV185" s="617"/>
    </row>
    <row r="186" spans="1:48" ht="15.75" customHeight="1">
      <c r="A186" s="617"/>
      <c r="B186" s="739"/>
      <c r="C186" s="740"/>
      <c r="D186" s="740"/>
      <c r="E186" s="740"/>
      <c r="F186" s="740"/>
      <c r="G186" s="740"/>
      <c r="H186" s="740"/>
      <c r="I186" s="617"/>
      <c r="J186" s="617"/>
      <c r="K186" s="617"/>
      <c r="L186" s="617"/>
      <c r="M186" s="617"/>
      <c r="N186" s="617"/>
      <c r="O186" s="617"/>
      <c r="P186" s="617"/>
      <c r="Q186" s="617"/>
      <c r="R186" s="617"/>
      <c r="S186" s="617"/>
      <c r="T186" s="617"/>
      <c r="U186" s="617"/>
      <c r="V186" s="617"/>
      <c r="W186" s="617"/>
      <c r="X186" s="617"/>
      <c r="Y186" s="617"/>
      <c r="Z186" s="617"/>
      <c r="AA186" s="617"/>
      <c r="AB186" s="617"/>
      <c r="AC186" s="617"/>
      <c r="AD186" s="617"/>
      <c r="AE186" s="617"/>
      <c r="AF186" s="617"/>
      <c r="AG186" s="617"/>
      <c r="AH186" s="617"/>
      <c r="AI186" s="617"/>
      <c r="AJ186" s="617"/>
      <c r="AK186" s="617"/>
      <c r="AL186" s="617"/>
      <c r="AM186" s="617"/>
      <c r="AN186" s="617"/>
      <c r="AO186" s="617"/>
      <c r="AP186" s="617"/>
      <c r="AQ186" s="617"/>
      <c r="AR186" s="617"/>
      <c r="AS186" s="617"/>
      <c r="AT186" s="617"/>
      <c r="AU186" s="617"/>
      <c r="AV186" s="617"/>
    </row>
    <row r="187" spans="1:48" ht="15.75" customHeight="1">
      <c r="A187" s="617"/>
      <c r="B187" s="739"/>
      <c r="C187" s="740"/>
      <c r="D187" s="740"/>
      <c r="E187" s="740"/>
      <c r="F187" s="740"/>
      <c r="G187" s="740"/>
      <c r="H187" s="740"/>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row>
    <row r="188" spans="1:48" ht="15.75" customHeight="1">
      <c r="A188" s="617"/>
      <c r="B188" s="739"/>
      <c r="C188" s="740"/>
      <c r="D188" s="740"/>
      <c r="E188" s="740"/>
      <c r="F188" s="740"/>
      <c r="G188" s="740"/>
      <c r="H188" s="740"/>
      <c r="I188" s="617"/>
      <c r="J188" s="617"/>
      <c r="K188" s="617"/>
      <c r="L188" s="617"/>
      <c r="M188" s="617"/>
      <c r="N188" s="617"/>
      <c r="O188" s="617"/>
      <c r="P188" s="617"/>
      <c r="Q188" s="617"/>
      <c r="R188" s="617"/>
      <c r="S188" s="617"/>
      <c r="T188" s="617"/>
      <c r="U188" s="617"/>
      <c r="V188" s="617"/>
      <c r="W188" s="617"/>
      <c r="X188" s="617"/>
      <c r="Y188" s="617"/>
      <c r="Z188" s="617"/>
      <c r="AA188" s="617"/>
      <c r="AB188" s="617"/>
      <c r="AC188" s="617"/>
      <c r="AD188" s="617"/>
      <c r="AE188" s="617"/>
      <c r="AF188" s="617"/>
      <c r="AG188" s="617"/>
      <c r="AH188" s="617"/>
      <c r="AI188" s="617"/>
      <c r="AJ188" s="617"/>
      <c r="AK188" s="617"/>
      <c r="AL188" s="617"/>
      <c r="AM188" s="617"/>
      <c r="AN188" s="617"/>
      <c r="AO188" s="617"/>
      <c r="AP188" s="617"/>
      <c r="AQ188" s="617"/>
      <c r="AR188" s="617"/>
      <c r="AS188" s="617"/>
      <c r="AT188" s="617"/>
      <c r="AU188" s="617"/>
      <c r="AV188" s="617"/>
    </row>
    <row r="189" spans="1:48" ht="15.75" customHeight="1">
      <c r="A189" s="617"/>
      <c r="B189" s="739"/>
      <c r="C189" s="740"/>
      <c r="D189" s="740"/>
      <c r="E189" s="740"/>
      <c r="F189" s="740"/>
      <c r="G189" s="740"/>
      <c r="H189" s="740"/>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7"/>
      <c r="AJ189" s="617"/>
      <c r="AK189" s="617"/>
      <c r="AL189" s="617"/>
      <c r="AM189" s="617"/>
      <c r="AN189" s="617"/>
      <c r="AO189" s="617"/>
      <c r="AP189" s="617"/>
      <c r="AQ189" s="617"/>
      <c r="AR189" s="617"/>
      <c r="AS189" s="617"/>
      <c r="AT189" s="617"/>
      <c r="AU189" s="617"/>
      <c r="AV189" s="617"/>
    </row>
    <row r="190" spans="1:48" ht="15.75" customHeight="1">
      <c r="A190" s="617"/>
      <c r="B190" s="739"/>
      <c r="C190" s="740"/>
      <c r="D190" s="740"/>
      <c r="E190" s="740"/>
      <c r="F190" s="740"/>
      <c r="G190" s="740"/>
      <c r="H190" s="740"/>
      <c r="I190" s="617"/>
      <c r="J190" s="617"/>
      <c r="K190" s="617"/>
      <c r="L190" s="617"/>
      <c r="M190" s="617"/>
      <c r="N190" s="617"/>
      <c r="O190" s="617"/>
      <c r="P190" s="617"/>
      <c r="Q190" s="617"/>
      <c r="R190" s="617"/>
      <c r="S190" s="617"/>
      <c r="T190" s="617"/>
      <c r="U190" s="617"/>
      <c r="V190" s="617"/>
      <c r="W190" s="617"/>
      <c r="X190" s="617"/>
      <c r="Y190" s="617"/>
      <c r="Z190" s="617"/>
      <c r="AA190" s="617"/>
      <c r="AB190" s="617"/>
      <c r="AC190" s="617"/>
      <c r="AD190" s="617"/>
      <c r="AE190" s="617"/>
      <c r="AF190" s="617"/>
      <c r="AG190" s="617"/>
      <c r="AH190" s="617"/>
      <c r="AI190" s="617"/>
      <c r="AJ190" s="617"/>
      <c r="AK190" s="617"/>
      <c r="AL190" s="617"/>
      <c r="AM190" s="617"/>
      <c r="AN190" s="617"/>
      <c r="AO190" s="617"/>
      <c r="AP190" s="617"/>
      <c r="AQ190" s="617"/>
      <c r="AR190" s="617"/>
      <c r="AS190" s="617"/>
      <c r="AT190" s="617"/>
      <c r="AU190" s="617"/>
      <c r="AV190" s="617"/>
    </row>
    <row r="191" spans="1:48" ht="15.75" customHeight="1">
      <c r="A191" s="617"/>
      <c r="B191" s="739"/>
      <c r="C191" s="740"/>
      <c r="D191" s="740"/>
      <c r="E191" s="740"/>
      <c r="F191" s="740"/>
      <c r="G191" s="740"/>
      <c r="H191" s="740"/>
      <c r="I191" s="617"/>
      <c r="J191" s="617"/>
      <c r="K191" s="617"/>
      <c r="L191" s="617"/>
      <c r="M191" s="617"/>
      <c r="N191" s="617"/>
      <c r="O191" s="617"/>
      <c r="P191" s="617"/>
      <c r="Q191" s="617"/>
      <c r="R191" s="617"/>
      <c r="S191" s="617"/>
      <c r="T191" s="617"/>
      <c r="U191" s="617"/>
      <c r="V191" s="617"/>
      <c r="W191" s="617"/>
      <c r="X191" s="617"/>
      <c r="Y191" s="617"/>
      <c r="Z191" s="617"/>
      <c r="AA191" s="617"/>
      <c r="AB191" s="617"/>
      <c r="AC191" s="617"/>
      <c r="AD191" s="617"/>
      <c r="AE191" s="617"/>
      <c r="AF191" s="617"/>
      <c r="AG191" s="617"/>
      <c r="AH191" s="617"/>
      <c r="AI191" s="617"/>
      <c r="AJ191" s="617"/>
      <c r="AK191" s="617"/>
      <c r="AL191" s="617"/>
      <c r="AM191" s="617"/>
      <c r="AN191" s="617"/>
      <c r="AO191" s="617"/>
      <c r="AP191" s="617"/>
      <c r="AQ191" s="617"/>
      <c r="AR191" s="617"/>
      <c r="AS191" s="617"/>
      <c r="AT191" s="617"/>
      <c r="AU191" s="617"/>
      <c r="AV191" s="617"/>
    </row>
    <row r="192" spans="1:48" ht="15.75" customHeight="1">
      <c r="A192" s="617"/>
      <c r="B192" s="739"/>
      <c r="C192" s="740"/>
      <c r="D192" s="740"/>
      <c r="E192" s="740"/>
      <c r="F192" s="740"/>
      <c r="G192" s="740"/>
      <c r="H192" s="740"/>
      <c r="I192" s="617"/>
      <c r="J192" s="617"/>
      <c r="K192" s="617"/>
      <c r="L192" s="617"/>
      <c r="M192" s="617"/>
      <c r="N192" s="617"/>
      <c r="O192" s="617"/>
      <c r="P192" s="617"/>
      <c r="Q192" s="617"/>
      <c r="R192" s="617"/>
      <c r="S192" s="617"/>
      <c r="T192" s="617"/>
      <c r="U192" s="617"/>
      <c r="V192" s="617"/>
      <c r="W192" s="617"/>
      <c r="X192" s="617"/>
      <c r="Y192" s="617"/>
      <c r="Z192" s="617"/>
      <c r="AA192" s="617"/>
      <c r="AB192" s="617"/>
      <c r="AC192" s="617"/>
      <c r="AD192" s="617"/>
      <c r="AE192" s="617"/>
      <c r="AF192" s="617"/>
      <c r="AG192" s="617"/>
      <c r="AH192" s="617"/>
      <c r="AI192" s="617"/>
      <c r="AJ192" s="617"/>
      <c r="AK192" s="617"/>
      <c r="AL192" s="617"/>
      <c r="AM192" s="617"/>
      <c r="AN192" s="617"/>
      <c r="AO192" s="617"/>
      <c r="AP192" s="617"/>
      <c r="AQ192" s="617"/>
      <c r="AR192" s="617"/>
      <c r="AS192" s="617"/>
      <c r="AT192" s="617"/>
      <c r="AU192" s="617"/>
      <c r="AV192" s="617"/>
    </row>
    <row r="193" spans="1:48" ht="15.75" customHeight="1">
      <c r="A193" s="617"/>
      <c r="B193" s="739"/>
      <c r="C193" s="740"/>
      <c r="D193" s="740"/>
      <c r="E193" s="740"/>
      <c r="F193" s="740"/>
      <c r="G193" s="740"/>
      <c r="H193" s="740"/>
      <c r="I193" s="617"/>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7"/>
      <c r="AF193" s="617"/>
      <c r="AG193" s="617"/>
      <c r="AH193" s="617"/>
      <c r="AI193" s="617"/>
      <c r="AJ193" s="617"/>
      <c r="AK193" s="617"/>
      <c r="AL193" s="617"/>
      <c r="AM193" s="617"/>
      <c r="AN193" s="617"/>
      <c r="AO193" s="617"/>
      <c r="AP193" s="617"/>
      <c r="AQ193" s="617"/>
      <c r="AR193" s="617"/>
      <c r="AS193" s="617"/>
      <c r="AT193" s="617"/>
      <c r="AU193" s="617"/>
      <c r="AV193" s="617"/>
    </row>
    <row r="194" spans="1:48" ht="15.75" customHeight="1">
      <c r="A194" s="617"/>
      <c r="B194" s="739"/>
      <c r="C194" s="740"/>
      <c r="D194" s="740"/>
      <c r="E194" s="740"/>
      <c r="F194" s="740"/>
      <c r="G194" s="740"/>
      <c r="H194" s="740"/>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7"/>
      <c r="AF194" s="617"/>
      <c r="AG194" s="617"/>
      <c r="AH194" s="617"/>
      <c r="AI194" s="617"/>
      <c r="AJ194" s="617"/>
      <c r="AK194" s="617"/>
      <c r="AL194" s="617"/>
      <c r="AM194" s="617"/>
      <c r="AN194" s="617"/>
      <c r="AO194" s="617"/>
      <c r="AP194" s="617"/>
      <c r="AQ194" s="617"/>
      <c r="AR194" s="617"/>
      <c r="AS194" s="617"/>
      <c r="AT194" s="617"/>
      <c r="AU194" s="617"/>
      <c r="AV194" s="617"/>
    </row>
    <row r="195" spans="1:48" ht="15.75" customHeight="1">
      <c r="A195" s="617"/>
      <c r="B195" s="739"/>
      <c r="C195" s="740"/>
      <c r="D195" s="740"/>
      <c r="E195" s="740"/>
      <c r="F195" s="740"/>
      <c r="G195" s="740"/>
      <c r="H195" s="740"/>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17"/>
      <c r="AL195" s="617"/>
      <c r="AM195" s="617"/>
      <c r="AN195" s="617"/>
      <c r="AO195" s="617"/>
      <c r="AP195" s="617"/>
      <c r="AQ195" s="617"/>
      <c r="AR195" s="617"/>
      <c r="AS195" s="617"/>
      <c r="AT195" s="617"/>
      <c r="AU195" s="617"/>
      <c r="AV195" s="617"/>
    </row>
    <row r="196" spans="1:48" ht="15.75" customHeight="1">
      <c r="A196" s="617"/>
      <c r="B196" s="739"/>
      <c r="C196" s="740"/>
      <c r="D196" s="740"/>
      <c r="E196" s="740"/>
      <c r="F196" s="740"/>
      <c r="G196" s="740"/>
      <c r="H196" s="740"/>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7"/>
      <c r="AF196" s="617"/>
      <c r="AG196" s="617"/>
      <c r="AH196" s="617"/>
      <c r="AI196" s="617"/>
      <c r="AJ196" s="617"/>
      <c r="AK196" s="617"/>
      <c r="AL196" s="617"/>
      <c r="AM196" s="617"/>
      <c r="AN196" s="617"/>
      <c r="AO196" s="617"/>
      <c r="AP196" s="617"/>
      <c r="AQ196" s="617"/>
      <c r="AR196" s="617"/>
      <c r="AS196" s="617"/>
      <c r="AT196" s="617"/>
      <c r="AU196" s="617"/>
      <c r="AV196" s="617"/>
    </row>
    <row r="197" spans="1:48" ht="15.75" customHeight="1">
      <c r="A197" s="617"/>
      <c r="B197" s="739"/>
      <c r="C197" s="740"/>
      <c r="D197" s="740"/>
      <c r="E197" s="740"/>
      <c r="F197" s="740"/>
      <c r="G197" s="740"/>
      <c r="H197" s="740"/>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7"/>
      <c r="AF197" s="617"/>
      <c r="AG197" s="617"/>
      <c r="AH197" s="617"/>
      <c r="AI197" s="617"/>
      <c r="AJ197" s="617"/>
      <c r="AK197" s="617"/>
      <c r="AL197" s="617"/>
      <c r="AM197" s="617"/>
      <c r="AN197" s="617"/>
      <c r="AO197" s="617"/>
      <c r="AP197" s="617"/>
      <c r="AQ197" s="617"/>
      <c r="AR197" s="617"/>
      <c r="AS197" s="617"/>
      <c r="AT197" s="617"/>
      <c r="AU197" s="617"/>
      <c r="AV197" s="617"/>
    </row>
    <row r="198" spans="1:48" ht="15.75" customHeight="1">
      <c r="A198" s="617"/>
      <c r="B198" s="739"/>
      <c r="C198" s="740"/>
      <c r="D198" s="740"/>
      <c r="E198" s="740"/>
      <c r="F198" s="740"/>
      <c r="G198" s="740"/>
      <c r="H198" s="740"/>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7"/>
      <c r="AE198" s="617"/>
      <c r="AF198" s="617"/>
      <c r="AG198" s="617"/>
      <c r="AH198" s="617"/>
      <c r="AI198" s="617"/>
      <c r="AJ198" s="617"/>
      <c r="AK198" s="617"/>
      <c r="AL198" s="617"/>
      <c r="AM198" s="617"/>
      <c r="AN198" s="617"/>
      <c r="AO198" s="617"/>
      <c r="AP198" s="617"/>
      <c r="AQ198" s="617"/>
      <c r="AR198" s="617"/>
      <c r="AS198" s="617"/>
      <c r="AT198" s="617"/>
      <c r="AU198" s="617"/>
      <c r="AV198" s="617"/>
    </row>
    <row r="199" spans="1:48" ht="15.75" customHeight="1">
      <c r="A199" s="617"/>
      <c r="B199" s="739"/>
      <c r="C199" s="740"/>
      <c r="D199" s="740"/>
      <c r="E199" s="740"/>
      <c r="F199" s="740"/>
      <c r="G199" s="740"/>
      <c r="H199" s="740"/>
      <c r="I199" s="617"/>
      <c r="J199" s="617"/>
      <c r="K199" s="617"/>
      <c r="L199" s="617"/>
      <c r="M199" s="617"/>
      <c r="N199" s="617"/>
      <c r="O199" s="617"/>
      <c r="P199" s="617"/>
      <c r="Q199" s="617"/>
      <c r="R199" s="617"/>
      <c r="S199" s="617"/>
      <c r="T199" s="617"/>
      <c r="U199" s="617"/>
      <c r="V199" s="617"/>
      <c r="W199" s="617"/>
      <c r="X199" s="617"/>
      <c r="Y199" s="617"/>
      <c r="Z199" s="617"/>
      <c r="AA199" s="617"/>
      <c r="AB199" s="617"/>
      <c r="AC199" s="617"/>
      <c r="AD199" s="617"/>
      <c r="AE199" s="617"/>
      <c r="AF199" s="617"/>
      <c r="AG199" s="617"/>
      <c r="AH199" s="617"/>
      <c r="AI199" s="617"/>
      <c r="AJ199" s="617"/>
      <c r="AK199" s="617"/>
      <c r="AL199" s="617"/>
      <c r="AM199" s="617"/>
      <c r="AN199" s="617"/>
      <c r="AO199" s="617"/>
      <c r="AP199" s="617"/>
      <c r="AQ199" s="617"/>
      <c r="AR199" s="617"/>
      <c r="AS199" s="617"/>
      <c r="AT199" s="617"/>
      <c r="AU199" s="617"/>
      <c r="AV199" s="617"/>
    </row>
    <row r="200" spans="1:48" ht="15.75" customHeight="1">
      <c r="A200" s="617"/>
      <c r="B200" s="739"/>
      <c r="C200" s="740"/>
      <c r="D200" s="740"/>
      <c r="E200" s="740"/>
      <c r="F200" s="740"/>
      <c r="G200" s="740"/>
      <c r="H200" s="740"/>
      <c r="I200" s="617"/>
      <c r="J200" s="617"/>
      <c r="K200" s="617"/>
      <c r="L200" s="617"/>
      <c r="M200" s="617"/>
      <c r="N200" s="617"/>
      <c r="O200" s="617"/>
      <c r="P200" s="617"/>
      <c r="Q200" s="617"/>
      <c r="R200" s="617"/>
      <c r="S200" s="617"/>
      <c r="T200" s="617"/>
      <c r="U200" s="617"/>
      <c r="V200" s="617"/>
      <c r="W200" s="617"/>
      <c r="X200" s="617"/>
      <c r="Y200" s="617"/>
      <c r="Z200" s="617"/>
      <c r="AA200" s="617"/>
      <c r="AB200" s="617"/>
      <c r="AC200" s="617"/>
      <c r="AD200" s="617"/>
      <c r="AE200" s="617"/>
      <c r="AF200" s="617"/>
      <c r="AG200" s="617"/>
      <c r="AH200" s="617"/>
      <c r="AI200" s="617"/>
      <c r="AJ200" s="617"/>
      <c r="AK200" s="617"/>
      <c r="AL200" s="617"/>
      <c r="AM200" s="617"/>
      <c r="AN200" s="617"/>
      <c r="AO200" s="617"/>
      <c r="AP200" s="617"/>
      <c r="AQ200" s="617"/>
      <c r="AR200" s="617"/>
      <c r="AS200" s="617"/>
      <c r="AT200" s="617"/>
      <c r="AU200" s="617"/>
      <c r="AV200" s="617"/>
    </row>
    <row r="201" spans="1:48" ht="15.75" customHeight="1">
      <c r="A201" s="617"/>
      <c r="B201" s="739"/>
      <c r="C201" s="740"/>
      <c r="D201" s="740"/>
      <c r="E201" s="740"/>
      <c r="F201" s="740"/>
      <c r="G201" s="740"/>
      <c r="H201" s="740"/>
      <c r="I201" s="617"/>
      <c r="J201" s="617"/>
      <c r="K201" s="617"/>
      <c r="L201" s="617"/>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617"/>
      <c r="AI201" s="617"/>
      <c r="AJ201" s="617"/>
      <c r="AK201" s="617"/>
      <c r="AL201" s="617"/>
      <c r="AM201" s="617"/>
      <c r="AN201" s="617"/>
      <c r="AO201" s="617"/>
      <c r="AP201" s="617"/>
      <c r="AQ201" s="617"/>
      <c r="AR201" s="617"/>
      <c r="AS201" s="617"/>
      <c r="AT201" s="617"/>
      <c r="AU201" s="617"/>
      <c r="AV201" s="617"/>
    </row>
    <row r="202" spans="1:48" ht="15.75" customHeight="1">
      <c r="A202" s="617"/>
      <c r="B202" s="739"/>
      <c r="C202" s="740"/>
      <c r="D202" s="740"/>
      <c r="E202" s="740"/>
      <c r="F202" s="740"/>
      <c r="G202" s="740"/>
      <c r="H202" s="740"/>
      <c r="I202" s="617"/>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7"/>
      <c r="AJ202" s="617"/>
      <c r="AK202" s="617"/>
      <c r="AL202" s="617"/>
      <c r="AM202" s="617"/>
      <c r="AN202" s="617"/>
      <c r="AO202" s="617"/>
      <c r="AP202" s="617"/>
      <c r="AQ202" s="617"/>
      <c r="AR202" s="617"/>
      <c r="AS202" s="617"/>
      <c r="AT202" s="617"/>
      <c r="AU202" s="617"/>
      <c r="AV202" s="617"/>
    </row>
    <row r="203" spans="1:48" ht="15.75" customHeight="1">
      <c r="A203" s="617"/>
      <c r="B203" s="739"/>
      <c r="C203" s="740"/>
      <c r="D203" s="740"/>
      <c r="E203" s="740"/>
      <c r="F203" s="740"/>
      <c r="G203" s="740"/>
      <c r="H203" s="740"/>
      <c r="I203" s="617"/>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7"/>
      <c r="AF203" s="617"/>
      <c r="AG203" s="617"/>
      <c r="AH203" s="617"/>
      <c r="AI203" s="617"/>
      <c r="AJ203" s="617"/>
      <c r="AK203" s="617"/>
      <c r="AL203" s="617"/>
      <c r="AM203" s="617"/>
      <c r="AN203" s="617"/>
      <c r="AO203" s="617"/>
      <c r="AP203" s="617"/>
      <c r="AQ203" s="617"/>
      <c r="AR203" s="617"/>
      <c r="AS203" s="617"/>
      <c r="AT203" s="617"/>
      <c r="AU203" s="617"/>
      <c r="AV203" s="617"/>
    </row>
    <row r="204" spans="1:48" ht="15.75" customHeight="1">
      <c r="A204" s="617"/>
      <c r="B204" s="739"/>
      <c r="C204" s="740"/>
      <c r="D204" s="740"/>
      <c r="E204" s="740"/>
      <c r="F204" s="740"/>
      <c r="G204" s="740"/>
      <c r="H204" s="740"/>
      <c r="I204" s="617"/>
      <c r="J204" s="617"/>
      <c r="K204" s="617"/>
      <c r="L204" s="617"/>
      <c r="M204" s="617"/>
      <c r="N204" s="617"/>
      <c r="O204" s="617"/>
      <c r="P204" s="617"/>
      <c r="Q204" s="617"/>
      <c r="R204" s="617"/>
      <c r="S204" s="617"/>
      <c r="T204" s="617"/>
      <c r="U204" s="617"/>
      <c r="V204" s="617"/>
      <c r="W204" s="617"/>
      <c r="X204" s="617"/>
      <c r="Y204" s="617"/>
      <c r="Z204" s="617"/>
      <c r="AA204" s="617"/>
      <c r="AB204" s="617"/>
      <c r="AC204" s="617"/>
      <c r="AD204" s="617"/>
      <c r="AE204" s="617"/>
      <c r="AF204" s="617"/>
      <c r="AG204" s="617"/>
      <c r="AH204" s="617"/>
      <c r="AI204" s="617"/>
      <c r="AJ204" s="617"/>
      <c r="AK204" s="617"/>
      <c r="AL204" s="617"/>
      <c r="AM204" s="617"/>
      <c r="AN204" s="617"/>
      <c r="AO204" s="617"/>
      <c r="AP204" s="617"/>
      <c r="AQ204" s="617"/>
      <c r="AR204" s="617"/>
      <c r="AS204" s="617"/>
      <c r="AT204" s="617"/>
      <c r="AU204" s="617"/>
      <c r="AV204" s="617"/>
    </row>
    <row r="205" spans="1:48" ht="15.75" customHeight="1">
      <c r="A205" s="617"/>
      <c r="B205" s="739"/>
      <c r="C205" s="740"/>
      <c r="D205" s="740"/>
      <c r="E205" s="740"/>
      <c r="F205" s="740"/>
      <c r="G205" s="740"/>
      <c r="H205" s="740"/>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17"/>
      <c r="AL205" s="617"/>
      <c r="AM205" s="617"/>
      <c r="AN205" s="617"/>
      <c r="AO205" s="617"/>
      <c r="AP205" s="617"/>
      <c r="AQ205" s="617"/>
      <c r="AR205" s="617"/>
      <c r="AS205" s="617"/>
      <c r="AT205" s="617"/>
      <c r="AU205" s="617"/>
      <c r="AV205" s="617"/>
    </row>
    <row r="206" spans="1:48" ht="15.75" customHeight="1">
      <c r="A206" s="617"/>
      <c r="B206" s="739"/>
      <c r="C206" s="740"/>
      <c r="D206" s="740"/>
      <c r="E206" s="740"/>
      <c r="F206" s="740"/>
      <c r="G206" s="740"/>
      <c r="H206" s="740"/>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7"/>
      <c r="AF206" s="617"/>
      <c r="AG206" s="617"/>
      <c r="AH206" s="617"/>
      <c r="AI206" s="617"/>
      <c r="AJ206" s="617"/>
      <c r="AK206" s="617"/>
      <c r="AL206" s="617"/>
      <c r="AM206" s="617"/>
      <c r="AN206" s="617"/>
      <c r="AO206" s="617"/>
      <c r="AP206" s="617"/>
      <c r="AQ206" s="617"/>
      <c r="AR206" s="617"/>
      <c r="AS206" s="617"/>
      <c r="AT206" s="617"/>
      <c r="AU206" s="617"/>
      <c r="AV206" s="617"/>
    </row>
    <row r="207" spans="1:48" ht="15.75" customHeight="1">
      <c r="A207" s="617"/>
      <c r="B207" s="739"/>
      <c r="C207" s="740"/>
      <c r="D207" s="740"/>
      <c r="E207" s="740"/>
      <c r="F207" s="740"/>
      <c r="G207" s="740"/>
      <c r="H207" s="740"/>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7"/>
      <c r="AL207" s="617"/>
      <c r="AM207" s="617"/>
      <c r="AN207" s="617"/>
      <c r="AO207" s="617"/>
      <c r="AP207" s="617"/>
      <c r="AQ207" s="617"/>
      <c r="AR207" s="617"/>
      <c r="AS207" s="617"/>
      <c r="AT207" s="617"/>
      <c r="AU207" s="617"/>
      <c r="AV207" s="617"/>
    </row>
    <row r="208" spans="1:48" ht="15.75" customHeight="1">
      <c r="A208" s="617"/>
      <c r="B208" s="739"/>
      <c r="C208" s="740"/>
      <c r="D208" s="740"/>
      <c r="E208" s="740"/>
      <c r="F208" s="740"/>
      <c r="G208" s="740"/>
      <c r="H208" s="740"/>
      <c r="I208" s="617"/>
      <c r="J208" s="617"/>
      <c r="K208" s="617"/>
      <c r="L208" s="617"/>
      <c r="M208" s="617"/>
      <c r="N208" s="617"/>
      <c r="O208" s="617"/>
      <c r="P208" s="617"/>
      <c r="Q208" s="617"/>
      <c r="R208" s="617"/>
      <c r="S208" s="617"/>
      <c r="T208" s="617"/>
      <c r="U208" s="617"/>
      <c r="V208" s="617"/>
      <c r="W208" s="617"/>
      <c r="X208" s="617"/>
      <c r="Y208" s="617"/>
      <c r="Z208" s="617"/>
      <c r="AA208" s="617"/>
      <c r="AB208" s="617"/>
      <c r="AC208" s="617"/>
      <c r="AD208" s="617"/>
      <c r="AE208" s="617"/>
      <c r="AF208" s="617"/>
      <c r="AG208" s="617"/>
      <c r="AH208" s="617"/>
      <c r="AI208" s="617"/>
      <c r="AJ208" s="617"/>
      <c r="AK208" s="617"/>
      <c r="AL208" s="617"/>
      <c r="AM208" s="617"/>
      <c r="AN208" s="617"/>
      <c r="AO208" s="617"/>
      <c r="AP208" s="617"/>
      <c r="AQ208" s="617"/>
      <c r="AR208" s="617"/>
      <c r="AS208" s="617"/>
      <c r="AT208" s="617"/>
      <c r="AU208" s="617"/>
      <c r="AV208" s="617"/>
    </row>
    <row r="209" spans="1:48" ht="15.75" customHeight="1">
      <c r="A209" s="617"/>
      <c r="B209" s="739"/>
      <c r="C209" s="740"/>
      <c r="D209" s="740"/>
      <c r="E209" s="740"/>
      <c r="F209" s="740"/>
      <c r="G209" s="740"/>
      <c r="H209" s="740"/>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7"/>
      <c r="AF209" s="617"/>
      <c r="AG209" s="617"/>
      <c r="AH209" s="617"/>
      <c r="AI209" s="617"/>
      <c r="AJ209" s="617"/>
      <c r="AK209" s="617"/>
      <c r="AL209" s="617"/>
      <c r="AM209" s="617"/>
      <c r="AN209" s="617"/>
      <c r="AO209" s="617"/>
      <c r="AP209" s="617"/>
      <c r="AQ209" s="617"/>
      <c r="AR209" s="617"/>
      <c r="AS209" s="617"/>
      <c r="AT209" s="617"/>
      <c r="AU209" s="617"/>
      <c r="AV209" s="617"/>
    </row>
    <row r="210" spans="1:48" ht="15.75" customHeight="1">
      <c r="A210" s="617"/>
      <c r="B210" s="739"/>
      <c r="C210" s="740"/>
      <c r="D210" s="740"/>
      <c r="E210" s="740"/>
      <c r="F210" s="740"/>
      <c r="G210" s="740"/>
      <c r="H210" s="740"/>
      <c r="I210" s="617"/>
      <c r="J210" s="617"/>
      <c r="K210" s="617"/>
      <c r="L210" s="617"/>
      <c r="M210" s="617"/>
      <c r="N210" s="617"/>
      <c r="O210" s="617"/>
      <c r="P210" s="617"/>
      <c r="Q210" s="617"/>
      <c r="R210" s="617"/>
      <c r="S210" s="617"/>
      <c r="T210" s="617"/>
      <c r="U210" s="617"/>
      <c r="V210" s="617"/>
      <c r="W210" s="617"/>
      <c r="X210" s="617"/>
      <c r="Y210" s="617"/>
      <c r="Z210" s="617"/>
      <c r="AA210" s="617"/>
      <c r="AB210" s="617"/>
      <c r="AC210" s="617"/>
      <c r="AD210" s="617"/>
      <c r="AE210" s="617"/>
      <c r="AF210" s="617"/>
      <c r="AG210" s="617"/>
      <c r="AH210" s="617"/>
      <c r="AI210" s="617"/>
      <c r="AJ210" s="617"/>
      <c r="AK210" s="617"/>
      <c r="AL210" s="617"/>
      <c r="AM210" s="617"/>
      <c r="AN210" s="617"/>
      <c r="AO210" s="617"/>
      <c r="AP210" s="617"/>
      <c r="AQ210" s="617"/>
      <c r="AR210" s="617"/>
      <c r="AS210" s="617"/>
      <c r="AT210" s="617"/>
      <c r="AU210" s="617"/>
      <c r="AV210" s="617"/>
    </row>
    <row r="211" spans="1:48" ht="15.75" customHeight="1">
      <c r="A211" s="617"/>
      <c r="B211" s="739"/>
      <c r="C211" s="740"/>
      <c r="D211" s="740"/>
      <c r="E211" s="740"/>
      <c r="F211" s="740"/>
      <c r="G211" s="740"/>
      <c r="H211" s="740"/>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7"/>
      <c r="AF211" s="617"/>
      <c r="AG211" s="617"/>
      <c r="AH211" s="617"/>
      <c r="AI211" s="617"/>
      <c r="AJ211" s="617"/>
      <c r="AK211" s="617"/>
      <c r="AL211" s="617"/>
      <c r="AM211" s="617"/>
      <c r="AN211" s="617"/>
      <c r="AO211" s="617"/>
      <c r="AP211" s="617"/>
      <c r="AQ211" s="617"/>
      <c r="AR211" s="617"/>
      <c r="AS211" s="617"/>
      <c r="AT211" s="617"/>
      <c r="AU211" s="617"/>
      <c r="AV211" s="617"/>
    </row>
    <row r="212" spans="1:48" ht="15.75" customHeight="1">
      <c r="A212" s="617"/>
      <c r="B212" s="739"/>
      <c r="C212" s="740"/>
      <c r="D212" s="740"/>
      <c r="E212" s="740"/>
      <c r="F212" s="740"/>
      <c r="G212" s="740"/>
      <c r="H212" s="740"/>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7"/>
      <c r="AE212" s="617"/>
      <c r="AF212" s="617"/>
      <c r="AG212" s="617"/>
      <c r="AH212" s="617"/>
      <c r="AI212" s="617"/>
      <c r="AJ212" s="617"/>
      <c r="AK212" s="617"/>
      <c r="AL212" s="617"/>
      <c r="AM212" s="617"/>
      <c r="AN212" s="617"/>
      <c r="AO212" s="617"/>
      <c r="AP212" s="617"/>
      <c r="AQ212" s="617"/>
      <c r="AR212" s="617"/>
      <c r="AS212" s="617"/>
      <c r="AT212" s="617"/>
      <c r="AU212" s="617"/>
      <c r="AV212" s="617"/>
    </row>
    <row r="213" spans="1:48" ht="15.75" customHeight="1">
      <c r="A213" s="617"/>
      <c r="B213" s="739"/>
      <c r="C213" s="740"/>
      <c r="D213" s="740"/>
      <c r="E213" s="740"/>
      <c r="F213" s="740"/>
      <c r="G213" s="740"/>
      <c r="H213" s="740"/>
      <c r="I213" s="617"/>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7"/>
      <c r="AF213" s="617"/>
      <c r="AG213" s="617"/>
      <c r="AH213" s="617"/>
      <c r="AI213" s="617"/>
      <c r="AJ213" s="617"/>
      <c r="AK213" s="617"/>
      <c r="AL213" s="617"/>
      <c r="AM213" s="617"/>
      <c r="AN213" s="617"/>
      <c r="AO213" s="617"/>
      <c r="AP213" s="617"/>
      <c r="AQ213" s="617"/>
      <c r="AR213" s="617"/>
      <c r="AS213" s="617"/>
      <c r="AT213" s="617"/>
      <c r="AU213" s="617"/>
      <c r="AV213" s="617"/>
    </row>
    <row r="214" spans="1:48" ht="15.75" customHeight="1">
      <c r="A214" s="617"/>
      <c r="B214" s="739"/>
      <c r="C214" s="740"/>
      <c r="D214" s="740"/>
      <c r="E214" s="740"/>
      <c r="F214" s="740"/>
      <c r="G214" s="740"/>
      <c r="H214" s="740"/>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17"/>
      <c r="AL214" s="617"/>
      <c r="AM214" s="617"/>
      <c r="AN214" s="617"/>
      <c r="AO214" s="617"/>
      <c r="AP214" s="617"/>
      <c r="AQ214" s="617"/>
      <c r="AR214" s="617"/>
      <c r="AS214" s="617"/>
      <c r="AT214" s="617"/>
      <c r="AU214" s="617"/>
      <c r="AV214" s="617"/>
    </row>
    <row r="215" spans="1:48" ht="15.75" customHeight="1">
      <c r="A215" s="617"/>
      <c r="B215" s="739"/>
      <c r="C215" s="740"/>
      <c r="D215" s="740"/>
      <c r="E215" s="740"/>
      <c r="F215" s="740"/>
      <c r="G215" s="740"/>
      <c r="H215" s="740"/>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7"/>
      <c r="AP215" s="617"/>
      <c r="AQ215" s="617"/>
      <c r="AR215" s="617"/>
      <c r="AS215" s="617"/>
      <c r="AT215" s="617"/>
      <c r="AU215" s="617"/>
      <c r="AV215" s="617"/>
    </row>
    <row r="216" spans="1:48" ht="15.75" customHeight="1">
      <c r="A216" s="617"/>
      <c r="B216" s="739"/>
      <c r="C216" s="740"/>
      <c r="D216" s="740"/>
      <c r="E216" s="740"/>
      <c r="F216" s="740"/>
      <c r="G216" s="740"/>
      <c r="H216" s="740"/>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row>
    <row r="217" spans="1:48" ht="15.75" customHeight="1">
      <c r="A217" s="617"/>
      <c r="B217" s="739"/>
      <c r="C217" s="740"/>
      <c r="D217" s="740"/>
      <c r="E217" s="740"/>
      <c r="F217" s="740"/>
      <c r="G217" s="740"/>
      <c r="H217" s="740"/>
      <c r="I217" s="617"/>
      <c r="J217" s="617"/>
      <c r="K217" s="617"/>
      <c r="L217" s="617"/>
      <c r="M217" s="617"/>
      <c r="N217" s="617"/>
      <c r="O217" s="617"/>
      <c r="P217" s="617"/>
      <c r="Q217" s="617"/>
      <c r="R217" s="617"/>
      <c r="S217" s="617"/>
      <c r="T217" s="617"/>
      <c r="U217" s="617"/>
      <c r="V217" s="617"/>
      <c r="W217" s="617"/>
      <c r="X217" s="617"/>
      <c r="Y217" s="617"/>
      <c r="Z217" s="617"/>
      <c r="AA217" s="617"/>
      <c r="AB217" s="617"/>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row>
    <row r="218" spans="1:48" ht="15.75" customHeight="1">
      <c r="A218" s="617"/>
      <c r="B218" s="739"/>
      <c r="C218" s="740"/>
      <c r="D218" s="740"/>
      <c r="E218" s="740"/>
      <c r="F218" s="740"/>
      <c r="G218" s="740"/>
      <c r="H218" s="740"/>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row>
    <row r="219" spans="1:48" ht="15.75" customHeight="1">
      <c r="A219" s="617"/>
      <c r="B219" s="739"/>
      <c r="C219" s="740"/>
      <c r="D219" s="740"/>
      <c r="E219" s="740"/>
      <c r="F219" s="740"/>
      <c r="G219" s="740"/>
      <c r="H219" s="740"/>
      <c r="I219" s="617"/>
      <c r="J219" s="617"/>
      <c r="K219" s="617"/>
      <c r="L219" s="617"/>
      <c r="M219" s="617"/>
      <c r="N219" s="617"/>
      <c r="O219" s="617"/>
      <c r="P219" s="617"/>
      <c r="Q219" s="617"/>
      <c r="R219" s="617"/>
      <c r="S219" s="617"/>
      <c r="T219" s="617"/>
      <c r="U219" s="617"/>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row>
    <row r="220" spans="1:48" ht="15.75" customHeight="1">
      <c r="A220" s="617"/>
      <c r="B220" s="739"/>
      <c r="C220" s="740"/>
      <c r="D220" s="740"/>
      <c r="E220" s="740"/>
      <c r="F220" s="740"/>
      <c r="G220" s="740"/>
      <c r="H220" s="740"/>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I220" s="617"/>
      <c r="AJ220" s="617"/>
      <c r="AK220" s="617"/>
      <c r="AL220" s="617"/>
      <c r="AM220" s="617"/>
      <c r="AN220" s="617"/>
      <c r="AO220" s="617"/>
      <c r="AP220" s="617"/>
      <c r="AQ220" s="617"/>
      <c r="AR220" s="617"/>
      <c r="AS220" s="617"/>
      <c r="AT220" s="617"/>
      <c r="AU220" s="617"/>
      <c r="AV220" s="617"/>
    </row>
    <row r="221" spans="1:48" ht="15.75" customHeight="1">
      <c r="A221" s="617"/>
      <c r="B221" s="739"/>
      <c r="C221" s="740"/>
      <c r="D221" s="740"/>
      <c r="E221" s="740"/>
      <c r="F221" s="740"/>
      <c r="G221" s="740"/>
      <c r="H221" s="740"/>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7"/>
      <c r="AL221" s="617"/>
      <c r="AM221" s="617"/>
      <c r="AN221" s="617"/>
      <c r="AO221" s="617"/>
      <c r="AP221" s="617"/>
      <c r="AQ221" s="617"/>
      <c r="AR221" s="617"/>
      <c r="AS221" s="617"/>
      <c r="AT221" s="617"/>
      <c r="AU221" s="617"/>
      <c r="AV221" s="617"/>
    </row>
    <row r="222" spans="1:48" ht="15.75" customHeight="1">
      <c r="A222" s="617"/>
      <c r="B222" s="739"/>
      <c r="C222" s="740"/>
      <c r="D222" s="740"/>
      <c r="E222" s="740"/>
      <c r="F222" s="740"/>
      <c r="G222" s="740"/>
      <c r="H222" s="740"/>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7"/>
      <c r="AF222" s="617"/>
      <c r="AG222" s="617"/>
      <c r="AH222" s="617"/>
      <c r="AI222" s="617"/>
      <c r="AJ222" s="617"/>
      <c r="AK222" s="617"/>
      <c r="AL222" s="617"/>
      <c r="AM222" s="617"/>
      <c r="AN222" s="617"/>
      <c r="AO222" s="617"/>
      <c r="AP222" s="617"/>
      <c r="AQ222" s="617"/>
      <c r="AR222" s="617"/>
      <c r="AS222" s="617"/>
      <c r="AT222" s="617"/>
      <c r="AU222" s="617"/>
      <c r="AV222" s="617"/>
    </row>
    <row r="223" spans="1:48" ht="15.75" customHeight="1">
      <c r="A223" s="617"/>
      <c r="B223" s="739"/>
      <c r="C223" s="740"/>
      <c r="D223" s="740"/>
      <c r="E223" s="740"/>
      <c r="F223" s="740"/>
      <c r="G223" s="740"/>
      <c r="H223" s="740"/>
      <c r="I223" s="617"/>
      <c r="J223" s="617"/>
      <c r="K223" s="617"/>
      <c r="L223" s="617"/>
      <c r="M223" s="617"/>
      <c r="N223" s="617"/>
      <c r="O223" s="617"/>
      <c r="P223" s="617"/>
      <c r="Q223" s="617"/>
      <c r="R223" s="617"/>
      <c r="S223" s="617"/>
      <c r="T223" s="617"/>
      <c r="U223" s="617"/>
      <c r="V223" s="617"/>
      <c r="W223" s="617"/>
      <c r="X223" s="617"/>
      <c r="Y223" s="617"/>
      <c r="Z223" s="617"/>
      <c r="AA223" s="617"/>
      <c r="AB223" s="617"/>
      <c r="AC223" s="617"/>
      <c r="AD223" s="617"/>
      <c r="AE223" s="617"/>
      <c r="AF223" s="617"/>
      <c r="AG223" s="617"/>
      <c r="AH223" s="617"/>
      <c r="AI223" s="617"/>
      <c r="AJ223" s="617"/>
      <c r="AK223" s="617"/>
      <c r="AL223" s="617"/>
      <c r="AM223" s="617"/>
      <c r="AN223" s="617"/>
      <c r="AO223" s="617"/>
      <c r="AP223" s="617"/>
      <c r="AQ223" s="617"/>
      <c r="AR223" s="617"/>
      <c r="AS223" s="617"/>
      <c r="AT223" s="617"/>
      <c r="AU223" s="617"/>
      <c r="AV223" s="617"/>
    </row>
    <row r="224" spans="1:48" ht="15.75" customHeight="1">
      <c r="A224" s="617"/>
      <c r="B224" s="739"/>
      <c r="C224" s="740"/>
      <c r="D224" s="740"/>
      <c r="E224" s="740"/>
      <c r="F224" s="740"/>
      <c r="G224" s="740"/>
      <c r="H224" s="740"/>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7"/>
      <c r="AF224" s="617"/>
      <c r="AG224" s="617"/>
      <c r="AH224" s="617"/>
      <c r="AI224" s="617"/>
      <c r="AJ224" s="617"/>
      <c r="AK224" s="617"/>
      <c r="AL224" s="617"/>
      <c r="AM224" s="617"/>
      <c r="AN224" s="617"/>
      <c r="AO224" s="617"/>
      <c r="AP224" s="617"/>
      <c r="AQ224" s="617"/>
      <c r="AR224" s="617"/>
      <c r="AS224" s="617"/>
      <c r="AT224" s="617"/>
      <c r="AU224" s="617"/>
      <c r="AV224" s="617"/>
    </row>
    <row r="225" spans="1:48" ht="15.75" customHeight="1">
      <c r="A225" s="617"/>
      <c r="B225" s="739"/>
      <c r="C225" s="740"/>
      <c r="D225" s="740"/>
      <c r="E225" s="740"/>
      <c r="F225" s="740"/>
      <c r="G225" s="740"/>
      <c r="H225" s="740"/>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617"/>
      <c r="AF225" s="617"/>
      <c r="AG225" s="617"/>
      <c r="AH225" s="617"/>
      <c r="AI225" s="617"/>
      <c r="AJ225" s="617"/>
      <c r="AK225" s="617"/>
      <c r="AL225" s="617"/>
      <c r="AM225" s="617"/>
      <c r="AN225" s="617"/>
      <c r="AO225" s="617"/>
      <c r="AP225" s="617"/>
      <c r="AQ225" s="617"/>
      <c r="AR225" s="617"/>
      <c r="AS225" s="617"/>
      <c r="AT225" s="617"/>
      <c r="AU225" s="617"/>
      <c r="AV225" s="617"/>
    </row>
    <row r="226" spans="1:48" ht="15.75" customHeight="1">
      <c r="A226" s="617"/>
      <c r="B226" s="739"/>
      <c r="C226" s="740"/>
      <c r="D226" s="740"/>
      <c r="E226" s="740"/>
      <c r="F226" s="740"/>
      <c r="G226" s="740"/>
      <c r="H226" s="740"/>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17"/>
      <c r="AL226" s="617"/>
      <c r="AM226" s="617"/>
      <c r="AN226" s="617"/>
      <c r="AO226" s="617"/>
      <c r="AP226" s="617"/>
      <c r="AQ226" s="617"/>
      <c r="AR226" s="617"/>
      <c r="AS226" s="617"/>
      <c r="AT226" s="617"/>
      <c r="AU226" s="617"/>
      <c r="AV226" s="617"/>
    </row>
    <row r="227" spans="1:48" ht="15.75" customHeight="1">
      <c r="A227" s="617"/>
      <c r="B227" s="739"/>
      <c r="C227" s="740"/>
      <c r="D227" s="740"/>
      <c r="E227" s="740"/>
      <c r="F227" s="740"/>
      <c r="G227" s="740"/>
      <c r="H227" s="740"/>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617"/>
      <c r="AT227" s="617"/>
      <c r="AU227" s="617"/>
      <c r="AV227" s="617"/>
    </row>
    <row r="228" spans="1:48" ht="15.75" customHeight="1">
      <c r="A228" s="617"/>
      <c r="B228" s="739"/>
      <c r="C228" s="740"/>
      <c r="D228" s="740"/>
      <c r="E228" s="740"/>
      <c r="F228" s="740"/>
      <c r="G228" s="740"/>
      <c r="H228" s="740"/>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17"/>
      <c r="AL228" s="617"/>
      <c r="AM228" s="617"/>
      <c r="AN228" s="617"/>
      <c r="AO228" s="617"/>
      <c r="AP228" s="617"/>
      <c r="AQ228" s="617"/>
      <c r="AR228" s="617"/>
      <c r="AS228" s="617"/>
      <c r="AT228" s="617"/>
      <c r="AU228" s="617"/>
      <c r="AV228" s="617"/>
    </row>
    <row r="229" spans="1:48" ht="15.75" customHeight="1">
      <c r="A229" s="617"/>
      <c r="B229" s="739"/>
      <c r="C229" s="740"/>
      <c r="D229" s="740"/>
      <c r="E229" s="740"/>
      <c r="F229" s="740"/>
      <c r="G229" s="740"/>
      <c r="H229" s="740"/>
      <c r="I229" s="617"/>
      <c r="J229" s="617"/>
      <c r="K229" s="617"/>
      <c r="L229" s="617"/>
      <c r="M229" s="617"/>
      <c r="N229" s="617"/>
      <c r="O229" s="617"/>
      <c r="P229" s="617"/>
      <c r="Q229" s="617"/>
      <c r="R229" s="617"/>
      <c r="S229" s="617"/>
      <c r="T229" s="617"/>
      <c r="U229" s="617"/>
      <c r="V229" s="617"/>
      <c r="W229" s="617"/>
      <c r="X229" s="617"/>
      <c r="Y229" s="617"/>
      <c r="Z229" s="617"/>
      <c r="AA229" s="617"/>
      <c r="AB229" s="617"/>
      <c r="AC229" s="617"/>
      <c r="AD229" s="617"/>
      <c r="AE229" s="617"/>
      <c r="AF229" s="617"/>
      <c r="AG229" s="617"/>
      <c r="AH229" s="617"/>
      <c r="AI229" s="617"/>
      <c r="AJ229" s="617"/>
      <c r="AK229" s="617"/>
      <c r="AL229" s="617"/>
      <c r="AM229" s="617"/>
      <c r="AN229" s="617"/>
      <c r="AO229" s="617"/>
      <c r="AP229" s="617"/>
      <c r="AQ229" s="617"/>
      <c r="AR229" s="617"/>
      <c r="AS229" s="617"/>
      <c r="AT229" s="617"/>
      <c r="AU229" s="617"/>
      <c r="AV229" s="617"/>
    </row>
    <row r="230" spans="1:48" ht="15.75" customHeight="1">
      <c r="A230" s="617"/>
      <c r="B230" s="739"/>
      <c r="C230" s="740"/>
      <c r="D230" s="740"/>
      <c r="E230" s="740"/>
      <c r="F230" s="740"/>
      <c r="G230" s="740"/>
      <c r="H230" s="740"/>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7"/>
      <c r="AL230" s="617"/>
      <c r="AM230" s="617"/>
      <c r="AN230" s="617"/>
      <c r="AO230" s="617"/>
      <c r="AP230" s="617"/>
      <c r="AQ230" s="617"/>
      <c r="AR230" s="617"/>
      <c r="AS230" s="617"/>
      <c r="AT230" s="617"/>
      <c r="AU230" s="617"/>
      <c r="AV230" s="617"/>
    </row>
    <row r="231" spans="1:48" ht="15.75" customHeight="1">
      <c r="A231" s="617"/>
      <c r="B231" s="739"/>
      <c r="C231" s="740"/>
      <c r="D231" s="740"/>
      <c r="E231" s="740"/>
      <c r="F231" s="740"/>
      <c r="G231" s="740"/>
      <c r="H231" s="740"/>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617"/>
      <c r="AT231" s="617"/>
      <c r="AU231" s="617"/>
      <c r="AV231" s="617"/>
    </row>
    <row r="232" spans="1:48" ht="15.75" customHeight="1">
      <c r="A232" s="617"/>
      <c r="B232" s="739"/>
      <c r="C232" s="740"/>
      <c r="D232" s="740"/>
      <c r="E232" s="740"/>
      <c r="F232" s="740"/>
      <c r="G232" s="740"/>
      <c r="H232" s="740"/>
      <c r="I232" s="617"/>
      <c r="J232" s="617"/>
      <c r="K232" s="617"/>
      <c r="L232" s="617"/>
      <c r="M232" s="617"/>
      <c r="N232" s="617"/>
      <c r="O232" s="617"/>
      <c r="P232" s="617"/>
      <c r="Q232" s="617"/>
      <c r="R232" s="617"/>
      <c r="S232" s="617"/>
      <c r="T232" s="617"/>
      <c r="U232" s="617"/>
      <c r="V232" s="617"/>
      <c r="W232" s="617"/>
      <c r="X232" s="617"/>
      <c r="Y232" s="617"/>
      <c r="Z232" s="617"/>
      <c r="AA232" s="617"/>
      <c r="AB232" s="617"/>
      <c r="AC232" s="617"/>
      <c r="AD232" s="617"/>
      <c r="AE232" s="617"/>
      <c r="AF232" s="617"/>
      <c r="AG232" s="617"/>
      <c r="AH232" s="617"/>
      <c r="AI232" s="617"/>
      <c r="AJ232" s="617"/>
      <c r="AK232" s="617"/>
      <c r="AL232" s="617"/>
      <c r="AM232" s="617"/>
      <c r="AN232" s="617"/>
      <c r="AO232" s="617"/>
      <c r="AP232" s="617"/>
      <c r="AQ232" s="617"/>
      <c r="AR232" s="617"/>
      <c r="AS232" s="617"/>
      <c r="AT232" s="617"/>
      <c r="AU232" s="617"/>
      <c r="AV232" s="617"/>
    </row>
    <row r="233" spans="1:48" ht="15.75" customHeight="1">
      <c r="A233" s="617"/>
      <c r="B233" s="739"/>
      <c r="C233" s="740"/>
      <c r="D233" s="740"/>
      <c r="E233" s="740"/>
      <c r="F233" s="740"/>
      <c r="G233" s="740"/>
      <c r="H233" s="740"/>
      <c r="I233" s="617"/>
      <c r="J233" s="617"/>
      <c r="K233" s="617"/>
      <c r="L233" s="617"/>
      <c r="M233" s="617"/>
      <c r="N233" s="617"/>
      <c r="O233" s="617"/>
      <c r="P233" s="617"/>
      <c r="Q233" s="617"/>
      <c r="R233" s="617"/>
      <c r="S233" s="617"/>
      <c r="T233" s="617"/>
      <c r="U233" s="617"/>
      <c r="V233" s="617"/>
      <c r="W233" s="617"/>
      <c r="X233" s="617"/>
      <c r="Y233" s="617"/>
      <c r="Z233" s="617"/>
      <c r="AA233" s="617"/>
      <c r="AB233" s="617"/>
      <c r="AC233" s="617"/>
      <c r="AD233" s="617"/>
      <c r="AE233" s="617"/>
      <c r="AF233" s="617"/>
      <c r="AG233" s="617"/>
      <c r="AH233" s="617"/>
      <c r="AI233" s="617"/>
      <c r="AJ233" s="617"/>
      <c r="AK233" s="617"/>
      <c r="AL233" s="617"/>
      <c r="AM233" s="617"/>
      <c r="AN233" s="617"/>
      <c r="AO233" s="617"/>
      <c r="AP233" s="617"/>
      <c r="AQ233" s="617"/>
      <c r="AR233" s="617"/>
      <c r="AS233" s="617"/>
      <c r="AT233" s="617"/>
      <c r="AU233" s="617"/>
      <c r="AV233" s="617"/>
    </row>
    <row r="234" spans="1:48" ht="15.75" customHeight="1">
      <c r="A234" s="617"/>
      <c r="B234" s="739"/>
      <c r="C234" s="740"/>
      <c r="D234" s="740"/>
      <c r="E234" s="740"/>
      <c r="F234" s="740"/>
      <c r="G234" s="740"/>
      <c r="H234" s="740"/>
      <c r="I234" s="617"/>
      <c r="J234" s="617"/>
      <c r="K234" s="617"/>
      <c r="L234" s="617"/>
      <c r="M234" s="617"/>
      <c r="N234" s="617"/>
      <c r="O234" s="617"/>
      <c r="P234" s="617"/>
      <c r="Q234" s="617"/>
      <c r="R234" s="617"/>
      <c r="S234" s="617"/>
      <c r="T234" s="617"/>
      <c r="U234" s="617"/>
      <c r="V234" s="617"/>
      <c r="W234" s="617"/>
      <c r="X234" s="617"/>
      <c r="Y234" s="617"/>
      <c r="Z234" s="617"/>
      <c r="AA234" s="617"/>
      <c r="AB234" s="617"/>
      <c r="AC234" s="617"/>
      <c r="AD234" s="617"/>
      <c r="AE234" s="617"/>
      <c r="AF234" s="617"/>
      <c r="AG234" s="617"/>
      <c r="AH234" s="617"/>
      <c r="AI234" s="617"/>
      <c r="AJ234" s="617"/>
      <c r="AK234" s="617"/>
      <c r="AL234" s="617"/>
      <c r="AM234" s="617"/>
      <c r="AN234" s="617"/>
      <c r="AO234" s="617"/>
      <c r="AP234" s="617"/>
      <c r="AQ234" s="617"/>
      <c r="AR234" s="617"/>
      <c r="AS234" s="617"/>
      <c r="AT234" s="617"/>
      <c r="AU234" s="617"/>
      <c r="AV234" s="617"/>
    </row>
    <row r="235" spans="1:48" ht="15.75" customHeight="1">
      <c r="A235" s="617"/>
      <c r="B235" s="739"/>
      <c r="C235" s="740"/>
      <c r="D235" s="740"/>
      <c r="E235" s="740"/>
      <c r="F235" s="740"/>
      <c r="G235" s="740"/>
      <c r="H235" s="740"/>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7"/>
      <c r="AL235" s="617"/>
      <c r="AM235" s="617"/>
      <c r="AN235" s="617"/>
      <c r="AO235" s="617"/>
      <c r="AP235" s="617"/>
      <c r="AQ235" s="617"/>
      <c r="AR235" s="617"/>
      <c r="AS235" s="617"/>
      <c r="AT235" s="617"/>
      <c r="AU235" s="617"/>
      <c r="AV235" s="617"/>
    </row>
    <row r="236" spans="1:48" ht="15.75" customHeight="1">
      <c r="A236" s="617"/>
      <c r="B236" s="739"/>
      <c r="C236" s="740"/>
      <c r="D236" s="740"/>
      <c r="E236" s="740"/>
      <c r="F236" s="740"/>
      <c r="G236" s="740"/>
      <c r="H236" s="740"/>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7"/>
      <c r="AL236" s="617"/>
      <c r="AM236" s="617"/>
      <c r="AN236" s="617"/>
      <c r="AO236" s="617"/>
      <c r="AP236" s="617"/>
      <c r="AQ236" s="617"/>
      <c r="AR236" s="617"/>
      <c r="AS236" s="617"/>
      <c r="AT236" s="617"/>
      <c r="AU236" s="617"/>
      <c r="AV236" s="617"/>
    </row>
    <row r="237" spans="1:48" ht="15.75" customHeight="1">
      <c r="A237" s="617"/>
      <c r="B237" s="739"/>
      <c r="C237" s="740"/>
      <c r="D237" s="740"/>
      <c r="E237" s="740"/>
      <c r="F237" s="740"/>
      <c r="G237" s="740"/>
      <c r="H237" s="740"/>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17"/>
      <c r="AL237" s="617"/>
      <c r="AM237" s="617"/>
      <c r="AN237" s="617"/>
      <c r="AO237" s="617"/>
      <c r="AP237" s="617"/>
      <c r="AQ237" s="617"/>
      <c r="AR237" s="617"/>
      <c r="AS237" s="617"/>
      <c r="AT237" s="617"/>
      <c r="AU237" s="617"/>
      <c r="AV237" s="617"/>
    </row>
    <row r="238" spans="1:48" ht="15.75" customHeight="1">
      <c r="A238" s="617"/>
      <c r="B238" s="739"/>
      <c r="C238" s="740"/>
      <c r="D238" s="740"/>
      <c r="E238" s="740"/>
      <c r="F238" s="740"/>
      <c r="G238" s="740"/>
      <c r="H238" s="740"/>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7"/>
      <c r="AF238" s="617"/>
      <c r="AG238" s="617"/>
      <c r="AH238" s="617"/>
      <c r="AI238" s="617"/>
      <c r="AJ238" s="617"/>
      <c r="AK238" s="617"/>
      <c r="AL238" s="617"/>
      <c r="AM238" s="617"/>
      <c r="AN238" s="617"/>
      <c r="AO238" s="617"/>
      <c r="AP238" s="617"/>
      <c r="AQ238" s="617"/>
      <c r="AR238" s="617"/>
      <c r="AS238" s="617"/>
      <c r="AT238" s="617"/>
      <c r="AU238" s="617"/>
      <c r="AV238" s="617"/>
    </row>
    <row r="239" spans="1:48" ht="15.75" customHeight="1">
      <c r="A239" s="617"/>
      <c r="B239" s="739"/>
      <c r="C239" s="740"/>
      <c r="D239" s="740"/>
      <c r="E239" s="740"/>
      <c r="F239" s="740"/>
      <c r="G239" s="740"/>
      <c r="H239" s="740"/>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17"/>
      <c r="AL239" s="617"/>
      <c r="AM239" s="617"/>
      <c r="AN239" s="617"/>
      <c r="AO239" s="617"/>
      <c r="AP239" s="617"/>
      <c r="AQ239" s="617"/>
      <c r="AR239" s="617"/>
      <c r="AS239" s="617"/>
      <c r="AT239" s="617"/>
      <c r="AU239" s="617"/>
      <c r="AV239" s="617"/>
    </row>
    <row r="240" spans="1:48" ht="15.75" customHeight="1">
      <c r="A240" s="617"/>
      <c r="B240" s="739"/>
      <c r="C240" s="740"/>
      <c r="D240" s="740"/>
      <c r="E240" s="740"/>
      <c r="F240" s="740"/>
      <c r="G240" s="740"/>
      <c r="H240" s="740"/>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17"/>
      <c r="AL240" s="617"/>
      <c r="AM240" s="617"/>
      <c r="AN240" s="617"/>
      <c r="AO240" s="617"/>
      <c r="AP240" s="617"/>
      <c r="AQ240" s="617"/>
      <c r="AR240" s="617"/>
      <c r="AS240" s="617"/>
      <c r="AT240" s="617"/>
      <c r="AU240" s="617"/>
      <c r="AV240" s="617"/>
    </row>
    <row r="241" spans="1:48" ht="15.75" customHeight="1">
      <c r="A241" s="617"/>
      <c r="B241" s="739"/>
      <c r="C241" s="740"/>
      <c r="D241" s="740"/>
      <c r="E241" s="740"/>
      <c r="F241" s="740"/>
      <c r="G241" s="740"/>
      <c r="H241" s="740"/>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17"/>
      <c r="AL241" s="617"/>
      <c r="AM241" s="617"/>
      <c r="AN241" s="617"/>
      <c r="AO241" s="617"/>
      <c r="AP241" s="617"/>
      <c r="AQ241" s="617"/>
      <c r="AR241" s="617"/>
      <c r="AS241" s="617"/>
      <c r="AT241" s="617"/>
      <c r="AU241" s="617"/>
      <c r="AV241" s="617"/>
    </row>
    <row r="242" spans="1:48" ht="15.75" customHeight="1">
      <c r="A242" s="617"/>
      <c r="B242" s="739"/>
      <c r="C242" s="740"/>
      <c r="D242" s="740"/>
      <c r="E242" s="740"/>
      <c r="F242" s="740"/>
      <c r="G242" s="740"/>
      <c r="H242" s="740"/>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7"/>
      <c r="AL242" s="617"/>
      <c r="AM242" s="617"/>
      <c r="AN242" s="617"/>
      <c r="AO242" s="617"/>
      <c r="AP242" s="617"/>
      <c r="AQ242" s="617"/>
      <c r="AR242" s="617"/>
      <c r="AS242" s="617"/>
      <c r="AT242" s="617"/>
      <c r="AU242" s="617"/>
      <c r="AV242" s="617"/>
    </row>
    <row r="243" spans="1:48" ht="15.75" customHeight="1">
      <c r="A243" s="617"/>
      <c r="B243" s="739"/>
      <c r="C243" s="740"/>
      <c r="D243" s="740"/>
      <c r="E243" s="740"/>
      <c r="F243" s="740"/>
      <c r="G243" s="740"/>
      <c r="H243" s="740"/>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7"/>
      <c r="AL243" s="617"/>
      <c r="AM243" s="617"/>
      <c r="AN243" s="617"/>
      <c r="AO243" s="617"/>
      <c r="AP243" s="617"/>
      <c r="AQ243" s="617"/>
      <c r="AR243" s="617"/>
      <c r="AS243" s="617"/>
      <c r="AT243" s="617"/>
      <c r="AU243" s="617"/>
      <c r="AV243" s="617"/>
    </row>
    <row r="244" spans="1:48" ht="15.75" customHeight="1">
      <c r="A244" s="617"/>
      <c r="B244" s="739"/>
      <c r="C244" s="740"/>
      <c r="D244" s="740"/>
      <c r="E244" s="740"/>
      <c r="F244" s="740"/>
      <c r="G244" s="740"/>
      <c r="H244" s="740"/>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17"/>
      <c r="AL244" s="617"/>
      <c r="AM244" s="617"/>
      <c r="AN244" s="617"/>
      <c r="AO244" s="617"/>
      <c r="AP244" s="617"/>
      <c r="AQ244" s="617"/>
      <c r="AR244" s="617"/>
      <c r="AS244" s="617"/>
      <c r="AT244" s="617"/>
      <c r="AU244" s="617"/>
      <c r="AV244" s="617"/>
    </row>
    <row r="245" spans="1:48" ht="15.75" customHeight="1">
      <c r="A245" s="617"/>
      <c r="B245" s="739"/>
      <c r="C245" s="740"/>
      <c r="D245" s="740"/>
      <c r="E245" s="740"/>
      <c r="F245" s="740"/>
      <c r="G245" s="740"/>
      <c r="H245" s="740"/>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7"/>
      <c r="AL245" s="617"/>
      <c r="AM245" s="617"/>
      <c r="AN245" s="617"/>
      <c r="AO245" s="617"/>
      <c r="AP245" s="617"/>
      <c r="AQ245" s="617"/>
      <c r="AR245" s="617"/>
      <c r="AS245" s="617"/>
      <c r="AT245" s="617"/>
      <c r="AU245" s="617"/>
      <c r="AV245" s="617"/>
    </row>
    <row r="246" spans="1:48" ht="15.75" customHeight="1">
      <c r="A246" s="617"/>
      <c r="B246" s="739"/>
      <c r="C246" s="740"/>
      <c r="D246" s="740"/>
      <c r="E246" s="740"/>
      <c r="F246" s="740"/>
      <c r="G246" s="740"/>
      <c r="H246" s="740"/>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7"/>
      <c r="AL246" s="617"/>
      <c r="AM246" s="617"/>
      <c r="AN246" s="617"/>
      <c r="AO246" s="617"/>
      <c r="AP246" s="617"/>
      <c r="AQ246" s="617"/>
      <c r="AR246" s="617"/>
      <c r="AS246" s="617"/>
      <c r="AT246" s="617"/>
      <c r="AU246" s="617"/>
      <c r="AV246" s="617"/>
    </row>
    <row r="247" spans="1:48" ht="15.75" customHeight="1">
      <c r="A247" s="617"/>
      <c r="B247" s="739"/>
      <c r="C247" s="740"/>
      <c r="D247" s="740"/>
      <c r="E247" s="740"/>
      <c r="F247" s="740"/>
      <c r="G247" s="740"/>
      <c r="H247" s="740"/>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row>
    <row r="248" spans="1:48" ht="15.75" customHeight="1">
      <c r="A248" s="617"/>
      <c r="B248" s="739"/>
      <c r="C248" s="740"/>
      <c r="D248" s="740"/>
      <c r="E248" s="740"/>
      <c r="F248" s="740"/>
      <c r="G248" s="740"/>
      <c r="H248" s="740"/>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7"/>
      <c r="AL248" s="617"/>
      <c r="AM248" s="617"/>
      <c r="AN248" s="617"/>
      <c r="AO248" s="617"/>
      <c r="AP248" s="617"/>
      <c r="AQ248" s="617"/>
      <c r="AR248" s="617"/>
      <c r="AS248" s="617"/>
      <c r="AT248" s="617"/>
      <c r="AU248" s="617"/>
      <c r="AV248" s="617"/>
    </row>
    <row r="249" spans="1:48" ht="15.75" customHeight="1">
      <c r="A249" s="617"/>
      <c r="B249" s="739"/>
      <c r="C249" s="740"/>
      <c r="D249" s="740"/>
      <c r="E249" s="740"/>
      <c r="F249" s="740"/>
      <c r="G249" s="740"/>
      <c r="H249" s="740"/>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7"/>
      <c r="AL249" s="617"/>
      <c r="AM249" s="617"/>
      <c r="AN249" s="617"/>
      <c r="AO249" s="617"/>
      <c r="AP249" s="617"/>
      <c r="AQ249" s="617"/>
      <c r="AR249" s="617"/>
      <c r="AS249" s="617"/>
      <c r="AT249" s="617"/>
      <c r="AU249" s="617"/>
      <c r="AV249" s="617"/>
    </row>
    <row r="250" spans="1:48" ht="15.75" customHeight="1">
      <c r="A250" s="617"/>
      <c r="B250" s="739"/>
      <c r="C250" s="740"/>
      <c r="D250" s="740"/>
      <c r="E250" s="740"/>
      <c r="F250" s="740"/>
      <c r="G250" s="740"/>
      <c r="H250" s="740"/>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7"/>
      <c r="AL250" s="617"/>
      <c r="AM250" s="617"/>
      <c r="AN250" s="617"/>
      <c r="AO250" s="617"/>
      <c r="AP250" s="617"/>
      <c r="AQ250" s="617"/>
      <c r="AR250" s="617"/>
      <c r="AS250" s="617"/>
      <c r="AT250" s="617"/>
      <c r="AU250" s="617"/>
      <c r="AV250" s="617"/>
    </row>
    <row r="251" spans="1:48" ht="15.75" customHeight="1">
      <c r="A251" s="617"/>
      <c r="B251" s="739"/>
      <c r="C251" s="740"/>
      <c r="D251" s="740"/>
      <c r="E251" s="740"/>
      <c r="F251" s="740"/>
      <c r="G251" s="740"/>
      <c r="H251" s="740"/>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7"/>
      <c r="AL251" s="617"/>
      <c r="AM251" s="617"/>
      <c r="AN251" s="617"/>
      <c r="AO251" s="617"/>
      <c r="AP251" s="617"/>
      <c r="AQ251" s="617"/>
      <c r="AR251" s="617"/>
      <c r="AS251" s="617"/>
      <c r="AT251" s="617"/>
      <c r="AU251" s="617"/>
      <c r="AV251" s="617"/>
    </row>
    <row r="252" spans="1:48" ht="15.75" customHeight="1">
      <c r="A252" s="617"/>
      <c r="B252" s="739"/>
      <c r="C252" s="740"/>
      <c r="D252" s="740"/>
      <c r="E252" s="740"/>
      <c r="F252" s="740"/>
      <c r="G252" s="740"/>
      <c r="H252" s="740"/>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7"/>
      <c r="AL252" s="617"/>
      <c r="AM252" s="617"/>
      <c r="AN252" s="617"/>
      <c r="AO252" s="617"/>
      <c r="AP252" s="617"/>
      <c r="AQ252" s="617"/>
      <c r="AR252" s="617"/>
      <c r="AS252" s="617"/>
      <c r="AT252" s="617"/>
      <c r="AU252" s="617"/>
      <c r="AV252" s="617"/>
    </row>
    <row r="253" spans="1:48" ht="15.75" customHeight="1">
      <c r="A253" s="617"/>
      <c r="B253" s="739"/>
      <c r="C253" s="740"/>
      <c r="D253" s="740"/>
      <c r="E253" s="740"/>
      <c r="F253" s="740"/>
      <c r="G253" s="740"/>
      <c r="H253" s="740"/>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7"/>
      <c r="AL253" s="617"/>
      <c r="AM253" s="617"/>
      <c r="AN253" s="617"/>
      <c r="AO253" s="617"/>
      <c r="AP253" s="617"/>
      <c r="AQ253" s="617"/>
      <c r="AR253" s="617"/>
      <c r="AS253" s="617"/>
      <c r="AT253" s="617"/>
      <c r="AU253" s="617"/>
      <c r="AV253" s="617"/>
    </row>
    <row r="254" spans="1:48" ht="15.75" customHeight="1">
      <c r="A254" s="617"/>
      <c r="B254" s="739"/>
      <c r="C254" s="740"/>
      <c r="D254" s="740"/>
      <c r="E254" s="740"/>
      <c r="F254" s="740"/>
      <c r="G254" s="740"/>
      <c r="H254" s="740"/>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17"/>
      <c r="AL254" s="617"/>
      <c r="AM254" s="617"/>
      <c r="AN254" s="617"/>
      <c r="AO254" s="617"/>
      <c r="AP254" s="617"/>
      <c r="AQ254" s="617"/>
      <c r="AR254" s="617"/>
      <c r="AS254" s="617"/>
      <c r="AT254" s="617"/>
      <c r="AU254" s="617"/>
      <c r="AV254" s="617"/>
    </row>
    <row r="255" spans="1:48" ht="15.75" customHeight="1">
      <c r="A255" s="617"/>
      <c r="B255" s="739"/>
      <c r="C255" s="740"/>
      <c r="D255" s="740"/>
      <c r="E255" s="740"/>
      <c r="F255" s="740"/>
      <c r="G255" s="740"/>
      <c r="H255" s="740"/>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17"/>
      <c r="AL255" s="617"/>
      <c r="AM255" s="617"/>
      <c r="AN255" s="617"/>
      <c r="AO255" s="617"/>
      <c r="AP255" s="617"/>
      <c r="AQ255" s="617"/>
      <c r="AR255" s="617"/>
      <c r="AS255" s="617"/>
      <c r="AT255" s="617"/>
      <c r="AU255" s="617"/>
      <c r="AV255" s="617"/>
    </row>
    <row r="256" spans="1:48" ht="15.75" customHeight="1">
      <c r="A256" s="617"/>
      <c r="B256" s="739"/>
      <c r="C256" s="740"/>
      <c r="D256" s="740"/>
      <c r="E256" s="740"/>
      <c r="F256" s="740"/>
      <c r="G256" s="740"/>
      <c r="H256" s="740"/>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17"/>
      <c r="AL256" s="617"/>
      <c r="AM256" s="617"/>
      <c r="AN256" s="617"/>
      <c r="AO256" s="617"/>
      <c r="AP256" s="617"/>
      <c r="AQ256" s="617"/>
      <c r="AR256" s="617"/>
      <c r="AS256" s="617"/>
      <c r="AT256" s="617"/>
      <c r="AU256" s="617"/>
      <c r="AV256" s="617"/>
    </row>
    <row r="257" spans="1:48" ht="15.75" customHeight="1">
      <c r="A257" s="617"/>
      <c r="B257" s="739"/>
      <c r="C257" s="740"/>
      <c r="D257" s="740"/>
      <c r="E257" s="740"/>
      <c r="F257" s="740"/>
      <c r="G257" s="740"/>
      <c r="H257" s="740"/>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17"/>
      <c r="AL257" s="617"/>
      <c r="AM257" s="617"/>
      <c r="AN257" s="617"/>
      <c r="AO257" s="617"/>
      <c r="AP257" s="617"/>
      <c r="AQ257" s="617"/>
      <c r="AR257" s="617"/>
      <c r="AS257" s="617"/>
      <c r="AT257" s="617"/>
      <c r="AU257" s="617"/>
      <c r="AV257" s="617"/>
    </row>
    <row r="258" spans="1:48" ht="15.75" customHeight="1">
      <c r="A258" s="617"/>
      <c r="B258" s="739"/>
      <c r="C258" s="740"/>
      <c r="D258" s="740"/>
      <c r="E258" s="740"/>
      <c r="F258" s="740"/>
      <c r="G258" s="740"/>
      <c r="H258" s="740"/>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7"/>
      <c r="AL258" s="617"/>
      <c r="AM258" s="617"/>
      <c r="AN258" s="617"/>
      <c r="AO258" s="617"/>
      <c r="AP258" s="617"/>
      <c r="AQ258" s="617"/>
      <c r="AR258" s="617"/>
      <c r="AS258" s="617"/>
      <c r="AT258" s="617"/>
      <c r="AU258" s="617"/>
      <c r="AV258" s="617"/>
    </row>
    <row r="259" spans="1:48" ht="15.75" customHeight="1">
      <c r="A259" s="617"/>
      <c r="B259" s="739"/>
      <c r="C259" s="740"/>
      <c r="D259" s="740"/>
      <c r="E259" s="740"/>
      <c r="F259" s="740"/>
      <c r="G259" s="740"/>
      <c r="H259" s="740"/>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7"/>
      <c r="AL259" s="617"/>
      <c r="AM259" s="617"/>
      <c r="AN259" s="617"/>
      <c r="AO259" s="617"/>
      <c r="AP259" s="617"/>
      <c r="AQ259" s="617"/>
      <c r="AR259" s="617"/>
      <c r="AS259" s="617"/>
      <c r="AT259" s="617"/>
      <c r="AU259" s="617"/>
      <c r="AV259" s="617"/>
    </row>
    <row r="260" spans="1:48" ht="15.75" customHeight="1">
      <c r="A260" s="617"/>
      <c r="B260" s="739"/>
      <c r="C260" s="740"/>
      <c r="D260" s="740"/>
      <c r="E260" s="740"/>
      <c r="F260" s="740"/>
      <c r="G260" s="740"/>
      <c r="H260" s="740"/>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7"/>
      <c r="AL260" s="617"/>
      <c r="AM260" s="617"/>
      <c r="AN260" s="617"/>
      <c r="AO260" s="617"/>
      <c r="AP260" s="617"/>
      <c r="AQ260" s="617"/>
      <c r="AR260" s="617"/>
      <c r="AS260" s="617"/>
      <c r="AT260" s="617"/>
      <c r="AU260" s="617"/>
      <c r="AV260" s="617"/>
    </row>
    <row r="261" spans="1:48" ht="15.75" customHeight="1">
      <c r="A261" s="617"/>
      <c r="B261" s="739"/>
      <c r="C261" s="740"/>
      <c r="D261" s="740"/>
      <c r="E261" s="740"/>
      <c r="F261" s="740"/>
      <c r="G261" s="740"/>
      <c r="H261" s="740"/>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7"/>
      <c r="AL261" s="617"/>
      <c r="AM261" s="617"/>
      <c r="AN261" s="617"/>
      <c r="AO261" s="617"/>
      <c r="AP261" s="617"/>
      <c r="AQ261" s="617"/>
      <c r="AR261" s="617"/>
      <c r="AS261" s="617"/>
      <c r="AT261" s="617"/>
      <c r="AU261" s="617"/>
      <c r="AV261" s="617"/>
    </row>
    <row r="262" spans="1:48" ht="15.75" customHeight="1">
      <c r="A262" s="617"/>
      <c r="B262" s="739"/>
      <c r="C262" s="740"/>
      <c r="D262" s="740"/>
      <c r="E262" s="740"/>
      <c r="F262" s="740"/>
      <c r="G262" s="740"/>
      <c r="H262" s="740"/>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17"/>
      <c r="AL262" s="617"/>
      <c r="AM262" s="617"/>
      <c r="AN262" s="617"/>
      <c r="AO262" s="617"/>
      <c r="AP262" s="617"/>
      <c r="AQ262" s="617"/>
      <c r="AR262" s="617"/>
      <c r="AS262" s="617"/>
      <c r="AT262" s="617"/>
      <c r="AU262" s="617"/>
      <c r="AV262" s="617"/>
    </row>
    <row r="263" spans="1:48" ht="15.75" customHeight="1">
      <c r="A263" s="617"/>
      <c r="B263" s="739"/>
      <c r="C263" s="740"/>
      <c r="D263" s="740"/>
      <c r="E263" s="740"/>
      <c r="F263" s="740"/>
      <c r="G263" s="740"/>
      <c r="H263" s="740"/>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17"/>
      <c r="AL263" s="617"/>
      <c r="AM263" s="617"/>
      <c r="AN263" s="617"/>
      <c r="AO263" s="617"/>
      <c r="AP263" s="617"/>
      <c r="AQ263" s="617"/>
      <c r="AR263" s="617"/>
      <c r="AS263" s="617"/>
      <c r="AT263" s="617"/>
      <c r="AU263" s="617"/>
      <c r="AV263" s="617"/>
    </row>
    <row r="264" spans="1:48" ht="15.75" customHeight="1">
      <c r="A264" s="617"/>
      <c r="B264" s="739"/>
      <c r="C264" s="740"/>
      <c r="D264" s="740"/>
      <c r="E264" s="740"/>
      <c r="F264" s="740"/>
      <c r="G264" s="740"/>
      <c r="H264" s="740"/>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17"/>
      <c r="AL264" s="617"/>
      <c r="AM264" s="617"/>
      <c r="AN264" s="617"/>
      <c r="AO264" s="617"/>
      <c r="AP264" s="617"/>
      <c r="AQ264" s="617"/>
      <c r="AR264" s="617"/>
      <c r="AS264" s="617"/>
      <c r="AT264" s="617"/>
      <c r="AU264" s="617"/>
      <c r="AV264" s="617"/>
    </row>
    <row r="265" spans="1:48" ht="15.75" customHeight="1">
      <c r="A265" s="617"/>
      <c r="B265" s="739"/>
      <c r="C265" s="740"/>
      <c r="D265" s="740"/>
      <c r="E265" s="740"/>
      <c r="F265" s="740"/>
      <c r="G265" s="740"/>
      <c r="H265" s="740"/>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7"/>
      <c r="AF265" s="617"/>
      <c r="AG265" s="617"/>
      <c r="AH265" s="617"/>
      <c r="AI265" s="617"/>
      <c r="AJ265" s="617"/>
      <c r="AK265" s="617"/>
      <c r="AL265" s="617"/>
      <c r="AM265" s="617"/>
      <c r="AN265" s="617"/>
      <c r="AO265" s="617"/>
      <c r="AP265" s="617"/>
      <c r="AQ265" s="617"/>
      <c r="AR265" s="617"/>
      <c r="AS265" s="617"/>
      <c r="AT265" s="617"/>
      <c r="AU265" s="617"/>
      <c r="AV265" s="617"/>
    </row>
    <row r="266" spans="1:48" ht="15.75" customHeight="1">
      <c r="A266" s="617"/>
      <c r="B266" s="739"/>
      <c r="C266" s="740"/>
      <c r="D266" s="740"/>
      <c r="E266" s="740"/>
      <c r="F266" s="740"/>
      <c r="G266" s="740"/>
      <c r="H266" s="740"/>
      <c r="I266" s="617"/>
      <c r="J266" s="617"/>
      <c r="K266" s="617"/>
      <c r="L266" s="617"/>
      <c r="M266" s="617"/>
      <c r="N266" s="617"/>
      <c r="O266" s="617"/>
      <c r="P266" s="617"/>
      <c r="Q266" s="617"/>
      <c r="R266" s="617"/>
      <c r="S266" s="617"/>
      <c r="T266" s="617"/>
      <c r="U266" s="617"/>
      <c r="V266" s="617"/>
      <c r="W266" s="617"/>
      <c r="X266" s="617"/>
      <c r="Y266" s="617"/>
      <c r="Z266" s="617"/>
      <c r="AA266" s="617"/>
      <c r="AB266" s="617"/>
      <c r="AC266" s="617"/>
      <c r="AD266" s="617"/>
      <c r="AE266" s="617"/>
      <c r="AF266" s="617"/>
      <c r="AG266" s="617"/>
      <c r="AH266" s="617"/>
      <c r="AI266" s="617"/>
      <c r="AJ266" s="617"/>
      <c r="AK266" s="617"/>
      <c r="AL266" s="617"/>
      <c r="AM266" s="617"/>
      <c r="AN266" s="617"/>
      <c r="AO266" s="617"/>
      <c r="AP266" s="617"/>
      <c r="AQ266" s="617"/>
      <c r="AR266" s="617"/>
      <c r="AS266" s="617"/>
      <c r="AT266" s="617"/>
      <c r="AU266" s="617"/>
      <c r="AV266" s="617"/>
    </row>
    <row r="267" spans="1:48" ht="15.75" customHeight="1">
      <c r="A267" s="617"/>
      <c r="B267" s="739"/>
      <c r="C267" s="740"/>
      <c r="D267" s="740"/>
      <c r="E267" s="740"/>
      <c r="F267" s="740"/>
      <c r="G267" s="740"/>
      <c r="H267" s="740"/>
      <c r="I267" s="617"/>
      <c r="J267" s="617"/>
      <c r="K267" s="617"/>
      <c r="L267" s="617"/>
      <c r="M267" s="617"/>
      <c r="N267" s="617"/>
      <c r="O267" s="617"/>
      <c r="P267" s="617"/>
      <c r="Q267" s="617"/>
      <c r="R267" s="617"/>
      <c r="S267" s="617"/>
      <c r="T267" s="617"/>
      <c r="U267" s="617"/>
      <c r="V267" s="617"/>
      <c r="W267" s="617"/>
      <c r="X267" s="617"/>
      <c r="Y267" s="617"/>
      <c r="Z267" s="617"/>
      <c r="AA267" s="617"/>
      <c r="AB267" s="617"/>
      <c r="AC267" s="617"/>
      <c r="AD267" s="617"/>
      <c r="AE267" s="617"/>
      <c r="AF267" s="617"/>
      <c r="AG267" s="617"/>
      <c r="AH267" s="617"/>
      <c r="AI267" s="617"/>
      <c r="AJ267" s="617"/>
      <c r="AK267" s="617"/>
      <c r="AL267" s="617"/>
      <c r="AM267" s="617"/>
      <c r="AN267" s="617"/>
      <c r="AO267" s="617"/>
      <c r="AP267" s="617"/>
      <c r="AQ267" s="617"/>
      <c r="AR267" s="617"/>
      <c r="AS267" s="617"/>
      <c r="AT267" s="617"/>
      <c r="AU267" s="617"/>
      <c r="AV267" s="617"/>
    </row>
    <row r="268" spans="1:48" ht="15.75" customHeight="1">
      <c r="A268" s="617"/>
      <c r="B268" s="739"/>
      <c r="C268" s="740"/>
      <c r="D268" s="740"/>
      <c r="E268" s="740"/>
      <c r="F268" s="740"/>
      <c r="G268" s="740"/>
      <c r="H268" s="740"/>
      <c r="I268" s="617"/>
      <c r="J268" s="617"/>
      <c r="K268" s="617"/>
      <c r="L268" s="617"/>
      <c r="M268" s="617"/>
      <c r="N268" s="617"/>
      <c r="O268" s="617"/>
      <c r="P268" s="617"/>
      <c r="Q268" s="617"/>
      <c r="R268" s="617"/>
      <c r="S268" s="617"/>
      <c r="T268" s="617"/>
      <c r="U268" s="617"/>
      <c r="V268" s="617"/>
      <c r="W268" s="617"/>
      <c r="X268" s="617"/>
      <c r="Y268" s="617"/>
      <c r="Z268" s="617"/>
      <c r="AA268" s="617"/>
      <c r="AB268" s="617"/>
      <c r="AC268" s="617"/>
      <c r="AD268" s="617"/>
      <c r="AE268" s="617"/>
      <c r="AF268" s="617"/>
      <c r="AG268" s="617"/>
      <c r="AH268" s="617"/>
      <c r="AI268" s="617"/>
      <c r="AJ268" s="617"/>
      <c r="AK268" s="617"/>
      <c r="AL268" s="617"/>
      <c r="AM268" s="617"/>
      <c r="AN268" s="617"/>
      <c r="AO268" s="617"/>
      <c r="AP268" s="617"/>
      <c r="AQ268" s="617"/>
      <c r="AR268" s="617"/>
      <c r="AS268" s="617"/>
      <c r="AT268" s="617"/>
      <c r="AU268" s="617"/>
      <c r="AV268" s="617"/>
    </row>
    <row r="269" spans="1:48" ht="15.75" customHeight="1">
      <c r="A269" s="617"/>
      <c r="B269" s="739"/>
      <c r="C269" s="740"/>
      <c r="D269" s="740"/>
      <c r="E269" s="740"/>
      <c r="F269" s="740"/>
      <c r="G269" s="740"/>
      <c r="H269" s="740"/>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17"/>
      <c r="AL269" s="617"/>
      <c r="AM269" s="617"/>
      <c r="AN269" s="617"/>
      <c r="AO269" s="617"/>
      <c r="AP269" s="617"/>
      <c r="AQ269" s="617"/>
      <c r="AR269" s="617"/>
      <c r="AS269" s="617"/>
      <c r="AT269" s="617"/>
      <c r="AU269" s="617"/>
      <c r="AV269" s="617"/>
    </row>
    <row r="270" spans="1:48" ht="15.75" customHeight="1">
      <c r="A270" s="617"/>
      <c r="B270" s="739"/>
      <c r="C270" s="740"/>
      <c r="D270" s="740"/>
      <c r="E270" s="740"/>
      <c r="F270" s="740"/>
      <c r="G270" s="740"/>
      <c r="H270" s="740"/>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17"/>
      <c r="AL270" s="617"/>
      <c r="AM270" s="617"/>
      <c r="AN270" s="617"/>
      <c r="AO270" s="617"/>
      <c r="AP270" s="617"/>
      <c r="AQ270" s="617"/>
      <c r="AR270" s="617"/>
      <c r="AS270" s="617"/>
      <c r="AT270" s="617"/>
      <c r="AU270" s="617"/>
      <c r="AV270" s="617"/>
    </row>
    <row r="271" spans="1:48" ht="15.75" customHeight="1">
      <c r="A271" s="617"/>
      <c r="B271" s="739"/>
      <c r="C271" s="740"/>
      <c r="D271" s="740"/>
      <c r="E271" s="740"/>
      <c r="F271" s="740"/>
      <c r="G271" s="740"/>
      <c r="H271" s="740"/>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17"/>
      <c r="AL271" s="617"/>
      <c r="AM271" s="617"/>
      <c r="AN271" s="617"/>
      <c r="AO271" s="617"/>
      <c r="AP271" s="617"/>
      <c r="AQ271" s="617"/>
      <c r="AR271" s="617"/>
      <c r="AS271" s="617"/>
      <c r="AT271" s="617"/>
      <c r="AU271" s="617"/>
      <c r="AV271" s="617"/>
    </row>
    <row r="272" spans="1:48" ht="15.75" customHeight="1">
      <c r="A272" s="617"/>
      <c r="B272" s="739"/>
      <c r="C272" s="740"/>
      <c r="D272" s="740"/>
      <c r="E272" s="740"/>
      <c r="F272" s="740"/>
      <c r="G272" s="740"/>
      <c r="H272" s="740"/>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17"/>
      <c r="AL272" s="617"/>
      <c r="AM272" s="617"/>
      <c r="AN272" s="617"/>
      <c r="AO272" s="617"/>
      <c r="AP272" s="617"/>
      <c r="AQ272" s="617"/>
      <c r="AR272" s="617"/>
      <c r="AS272" s="617"/>
      <c r="AT272" s="617"/>
      <c r="AU272" s="617"/>
      <c r="AV272" s="617"/>
    </row>
    <row r="273" spans="1:48" ht="15.75" customHeight="1">
      <c r="A273" s="617"/>
      <c r="B273" s="739"/>
      <c r="C273" s="740"/>
      <c r="D273" s="740"/>
      <c r="E273" s="740"/>
      <c r="F273" s="740"/>
      <c r="G273" s="740"/>
      <c r="H273" s="740"/>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7"/>
      <c r="AL273" s="617"/>
      <c r="AM273" s="617"/>
      <c r="AN273" s="617"/>
      <c r="AO273" s="617"/>
      <c r="AP273" s="617"/>
      <c r="AQ273" s="617"/>
      <c r="AR273" s="617"/>
      <c r="AS273" s="617"/>
      <c r="AT273" s="617"/>
      <c r="AU273" s="617"/>
      <c r="AV273" s="617"/>
    </row>
    <row r="274" spans="1:48" ht="15.75" customHeight="1">
      <c r="A274" s="617"/>
      <c r="B274" s="739"/>
      <c r="C274" s="740"/>
      <c r="D274" s="740"/>
      <c r="E274" s="740"/>
      <c r="F274" s="740"/>
      <c r="G274" s="740"/>
      <c r="H274" s="740"/>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17"/>
      <c r="AL274" s="617"/>
      <c r="AM274" s="617"/>
      <c r="AN274" s="617"/>
      <c r="AO274" s="617"/>
      <c r="AP274" s="617"/>
      <c r="AQ274" s="617"/>
      <c r="AR274" s="617"/>
      <c r="AS274" s="617"/>
      <c r="AT274" s="617"/>
      <c r="AU274" s="617"/>
      <c r="AV274" s="617"/>
    </row>
    <row r="275" spans="1:48" ht="15.75" customHeight="1">
      <c r="A275" s="617"/>
      <c r="B275" s="739"/>
      <c r="C275" s="740"/>
      <c r="D275" s="740"/>
      <c r="E275" s="740"/>
      <c r="F275" s="740"/>
      <c r="G275" s="740"/>
      <c r="H275" s="740"/>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17"/>
      <c r="AL275" s="617"/>
      <c r="AM275" s="617"/>
      <c r="AN275" s="617"/>
      <c r="AO275" s="617"/>
      <c r="AP275" s="617"/>
      <c r="AQ275" s="617"/>
      <c r="AR275" s="617"/>
      <c r="AS275" s="617"/>
      <c r="AT275" s="617"/>
      <c r="AU275" s="617"/>
      <c r="AV275" s="617"/>
    </row>
    <row r="276" spans="1:48" ht="15.75" customHeight="1">
      <c r="A276" s="617"/>
      <c r="B276" s="739"/>
      <c r="C276" s="740"/>
      <c r="D276" s="740"/>
      <c r="E276" s="740"/>
      <c r="F276" s="740"/>
      <c r="G276" s="740"/>
      <c r="H276" s="740"/>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17"/>
      <c r="AL276" s="617"/>
      <c r="AM276" s="617"/>
      <c r="AN276" s="617"/>
      <c r="AO276" s="617"/>
      <c r="AP276" s="617"/>
      <c r="AQ276" s="617"/>
      <c r="AR276" s="617"/>
      <c r="AS276" s="617"/>
      <c r="AT276" s="617"/>
      <c r="AU276" s="617"/>
      <c r="AV276" s="617"/>
    </row>
    <row r="277" spans="1:48" ht="15.75" customHeight="1">
      <c r="A277" s="617"/>
      <c r="B277" s="739"/>
      <c r="C277" s="740"/>
      <c r="D277" s="740"/>
      <c r="E277" s="740"/>
      <c r="F277" s="740"/>
      <c r="G277" s="740"/>
      <c r="H277" s="740"/>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17"/>
      <c r="AL277" s="617"/>
      <c r="AM277" s="617"/>
      <c r="AN277" s="617"/>
      <c r="AO277" s="617"/>
      <c r="AP277" s="617"/>
      <c r="AQ277" s="617"/>
      <c r="AR277" s="617"/>
      <c r="AS277" s="617"/>
      <c r="AT277" s="617"/>
      <c r="AU277" s="617"/>
      <c r="AV277" s="617"/>
    </row>
    <row r="278" spans="1:48" ht="15.75" customHeight="1">
      <c r="A278" s="617"/>
      <c r="B278" s="739"/>
      <c r="C278" s="740"/>
      <c r="D278" s="740"/>
      <c r="E278" s="740"/>
      <c r="F278" s="740"/>
      <c r="G278" s="740"/>
      <c r="H278" s="740"/>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17"/>
      <c r="AL278" s="617"/>
      <c r="AM278" s="617"/>
      <c r="AN278" s="617"/>
      <c r="AO278" s="617"/>
      <c r="AP278" s="617"/>
      <c r="AQ278" s="617"/>
      <c r="AR278" s="617"/>
      <c r="AS278" s="617"/>
      <c r="AT278" s="617"/>
      <c r="AU278" s="617"/>
      <c r="AV278" s="617"/>
    </row>
    <row r="279" spans="1:48" ht="15.75" customHeight="1">
      <c r="A279" s="617"/>
      <c r="B279" s="739"/>
      <c r="C279" s="740"/>
      <c r="D279" s="740"/>
      <c r="E279" s="740"/>
      <c r="F279" s="740"/>
      <c r="G279" s="740"/>
      <c r="H279" s="740"/>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17"/>
      <c r="AL279" s="617"/>
      <c r="AM279" s="617"/>
      <c r="AN279" s="617"/>
      <c r="AO279" s="617"/>
      <c r="AP279" s="617"/>
      <c r="AQ279" s="617"/>
      <c r="AR279" s="617"/>
      <c r="AS279" s="617"/>
      <c r="AT279" s="617"/>
      <c r="AU279" s="617"/>
      <c r="AV279" s="617"/>
    </row>
    <row r="280" spans="1:48" ht="15.75" customHeight="1">
      <c r="A280" s="617"/>
      <c r="B280" s="739"/>
      <c r="C280" s="740"/>
      <c r="D280" s="740"/>
      <c r="E280" s="740"/>
      <c r="F280" s="740"/>
      <c r="G280" s="740"/>
      <c r="H280" s="740"/>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7"/>
      <c r="AL280" s="617"/>
      <c r="AM280" s="617"/>
      <c r="AN280" s="617"/>
      <c r="AO280" s="617"/>
      <c r="AP280" s="617"/>
      <c r="AQ280" s="617"/>
      <c r="AR280" s="617"/>
      <c r="AS280" s="617"/>
      <c r="AT280" s="617"/>
      <c r="AU280" s="617"/>
      <c r="AV280" s="617"/>
    </row>
    <row r="281" spans="1:48" ht="15.75" customHeight="1">
      <c r="A281" s="617"/>
      <c r="B281" s="739"/>
      <c r="C281" s="740"/>
      <c r="D281" s="740"/>
      <c r="E281" s="740"/>
      <c r="F281" s="740"/>
      <c r="G281" s="740"/>
      <c r="H281" s="740"/>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7"/>
      <c r="AL281" s="617"/>
      <c r="AM281" s="617"/>
      <c r="AN281" s="617"/>
      <c r="AO281" s="617"/>
      <c r="AP281" s="617"/>
      <c r="AQ281" s="617"/>
      <c r="AR281" s="617"/>
      <c r="AS281" s="617"/>
      <c r="AT281" s="617"/>
      <c r="AU281" s="617"/>
      <c r="AV281" s="617"/>
    </row>
    <row r="282" spans="1:48" ht="15.75" customHeight="1">
      <c r="A282" s="617"/>
      <c r="B282" s="739"/>
      <c r="C282" s="740"/>
      <c r="D282" s="740"/>
      <c r="E282" s="740"/>
      <c r="F282" s="740"/>
      <c r="G282" s="740"/>
      <c r="H282" s="740"/>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7"/>
      <c r="AL282" s="617"/>
      <c r="AM282" s="617"/>
      <c r="AN282" s="617"/>
      <c r="AO282" s="617"/>
      <c r="AP282" s="617"/>
      <c r="AQ282" s="617"/>
      <c r="AR282" s="617"/>
      <c r="AS282" s="617"/>
      <c r="AT282" s="617"/>
      <c r="AU282" s="617"/>
      <c r="AV282" s="617"/>
    </row>
    <row r="283" spans="1:48" ht="15.75" customHeight="1">
      <c r="A283" s="617"/>
      <c r="B283" s="739"/>
      <c r="C283" s="740"/>
      <c r="D283" s="740"/>
      <c r="E283" s="740"/>
      <c r="F283" s="740"/>
      <c r="G283" s="740"/>
      <c r="H283" s="740"/>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7"/>
      <c r="AL283" s="617"/>
      <c r="AM283" s="617"/>
      <c r="AN283" s="617"/>
      <c r="AO283" s="617"/>
      <c r="AP283" s="617"/>
      <c r="AQ283" s="617"/>
      <c r="AR283" s="617"/>
      <c r="AS283" s="617"/>
      <c r="AT283" s="617"/>
      <c r="AU283" s="617"/>
      <c r="AV283" s="617"/>
    </row>
    <row r="284" spans="1:48" ht="15.75" customHeight="1">
      <c r="A284" s="617"/>
      <c r="B284" s="739"/>
      <c r="C284" s="740"/>
      <c r="D284" s="740"/>
      <c r="E284" s="740"/>
      <c r="F284" s="740"/>
      <c r="G284" s="740"/>
      <c r="H284" s="740"/>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17"/>
      <c r="AL284" s="617"/>
      <c r="AM284" s="617"/>
      <c r="AN284" s="617"/>
      <c r="AO284" s="617"/>
      <c r="AP284" s="617"/>
      <c r="AQ284" s="617"/>
      <c r="AR284" s="617"/>
      <c r="AS284" s="617"/>
      <c r="AT284" s="617"/>
      <c r="AU284" s="617"/>
      <c r="AV284" s="617"/>
    </row>
    <row r="285" spans="1:48" ht="15.75" customHeight="1">
      <c r="A285" s="617"/>
      <c r="B285" s="739"/>
      <c r="C285" s="740"/>
      <c r="D285" s="740"/>
      <c r="E285" s="740"/>
      <c r="F285" s="740"/>
      <c r="G285" s="740"/>
      <c r="H285" s="740"/>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17"/>
      <c r="AL285" s="617"/>
      <c r="AM285" s="617"/>
      <c r="AN285" s="617"/>
      <c r="AO285" s="617"/>
      <c r="AP285" s="617"/>
      <c r="AQ285" s="617"/>
      <c r="AR285" s="617"/>
      <c r="AS285" s="617"/>
      <c r="AT285" s="617"/>
      <c r="AU285" s="617"/>
      <c r="AV285" s="617"/>
    </row>
    <row r="286" spans="1:48" ht="15.75" customHeight="1">
      <c r="A286" s="617"/>
      <c r="B286" s="739"/>
      <c r="C286" s="740"/>
      <c r="D286" s="740"/>
      <c r="E286" s="740"/>
      <c r="F286" s="740"/>
      <c r="G286" s="740"/>
      <c r="H286" s="740"/>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17"/>
      <c r="AL286" s="617"/>
      <c r="AM286" s="617"/>
      <c r="AN286" s="617"/>
      <c r="AO286" s="617"/>
      <c r="AP286" s="617"/>
      <c r="AQ286" s="617"/>
      <c r="AR286" s="617"/>
      <c r="AS286" s="617"/>
      <c r="AT286" s="617"/>
      <c r="AU286" s="617"/>
      <c r="AV286" s="617"/>
    </row>
    <row r="287" spans="1:48" ht="15.75" customHeight="1">
      <c r="A287" s="617"/>
      <c r="B287" s="739"/>
      <c r="C287" s="740"/>
      <c r="D287" s="740"/>
      <c r="E287" s="740"/>
      <c r="F287" s="740"/>
      <c r="G287" s="740"/>
      <c r="H287" s="740"/>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17"/>
      <c r="AL287" s="617"/>
      <c r="AM287" s="617"/>
      <c r="AN287" s="617"/>
      <c r="AO287" s="617"/>
      <c r="AP287" s="617"/>
      <c r="AQ287" s="617"/>
      <c r="AR287" s="617"/>
      <c r="AS287" s="617"/>
      <c r="AT287" s="617"/>
      <c r="AU287" s="617"/>
      <c r="AV287" s="617"/>
    </row>
    <row r="288" spans="1:48" ht="15.75" customHeight="1">
      <c r="A288" s="617"/>
      <c r="B288" s="739"/>
      <c r="C288" s="740"/>
      <c r="D288" s="740"/>
      <c r="E288" s="740"/>
      <c r="F288" s="740"/>
      <c r="G288" s="740"/>
      <c r="H288" s="740"/>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17"/>
      <c r="AL288" s="617"/>
      <c r="AM288" s="617"/>
      <c r="AN288" s="617"/>
      <c r="AO288" s="617"/>
      <c r="AP288" s="617"/>
      <c r="AQ288" s="617"/>
      <c r="AR288" s="617"/>
      <c r="AS288" s="617"/>
      <c r="AT288" s="617"/>
      <c r="AU288" s="617"/>
      <c r="AV288" s="617"/>
    </row>
    <row r="289" spans="1:48" ht="15.75" customHeight="1">
      <c r="A289" s="617"/>
      <c r="B289" s="739"/>
      <c r="C289" s="740"/>
      <c r="D289" s="740"/>
      <c r="E289" s="740"/>
      <c r="F289" s="740"/>
      <c r="G289" s="740"/>
      <c r="H289" s="740"/>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17"/>
      <c r="AL289" s="617"/>
      <c r="AM289" s="617"/>
      <c r="AN289" s="617"/>
      <c r="AO289" s="617"/>
      <c r="AP289" s="617"/>
      <c r="AQ289" s="617"/>
      <c r="AR289" s="617"/>
      <c r="AS289" s="617"/>
      <c r="AT289" s="617"/>
      <c r="AU289" s="617"/>
      <c r="AV289" s="617"/>
    </row>
    <row r="290" spans="1:48" ht="15.75" customHeight="1">
      <c r="A290" s="617"/>
      <c r="B290" s="739"/>
      <c r="C290" s="740"/>
      <c r="D290" s="740"/>
      <c r="E290" s="740"/>
      <c r="F290" s="740"/>
      <c r="G290" s="740"/>
      <c r="H290" s="740"/>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17"/>
      <c r="AL290" s="617"/>
      <c r="AM290" s="617"/>
      <c r="AN290" s="617"/>
      <c r="AO290" s="617"/>
      <c r="AP290" s="617"/>
      <c r="AQ290" s="617"/>
      <c r="AR290" s="617"/>
      <c r="AS290" s="617"/>
      <c r="AT290" s="617"/>
      <c r="AU290" s="617"/>
      <c r="AV290" s="617"/>
    </row>
    <row r="291" spans="1:48" ht="15.75" customHeight="1">
      <c r="A291" s="617"/>
      <c r="B291" s="739"/>
      <c r="C291" s="740"/>
      <c r="D291" s="740"/>
      <c r="E291" s="740"/>
      <c r="F291" s="740"/>
      <c r="G291" s="740"/>
      <c r="H291" s="740"/>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7"/>
      <c r="AL291" s="617"/>
      <c r="AM291" s="617"/>
      <c r="AN291" s="617"/>
      <c r="AO291" s="617"/>
      <c r="AP291" s="617"/>
      <c r="AQ291" s="617"/>
      <c r="AR291" s="617"/>
      <c r="AS291" s="617"/>
      <c r="AT291" s="617"/>
      <c r="AU291" s="617"/>
      <c r="AV291" s="617"/>
    </row>
    <row r="292" spans="1:48" ht="15.75" customHeight="1">
      <c r="A292" s="617"/>
      <c r="B292" s="739"/>
      <c r="C292" s="740"/>
      <c r="D292" s="740"/>
      <c r="E292" s="740"/>
      <c r="F292" s="740"/>
      <c r="G292" s="740"/>
      <c r="H292" s="740"/>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17"/>
      <c r="AL292" s="617"/>
      <c r="AM292" s="617"/>
      <c r="AN292" s="617"/>
      <c r="AO292" s="617"/>
      <c r="AP292" s="617"/>
      <c r="AQ292" s="617"/>
      <c r="AR292" s="617"/>
      <c r="AS292" s="617"/>
      <c r="AT292" s="617"/>
      <c r="AU292" s="617"/>
      <c r="AV292" s="617"/>
    </row>
    <row r="293" spans="1:48" ht="15.75" customHeight="1">
      <c r="A293" s="617"/>
      <c r="B293" s="739"/>
      <c r="C293" s="740"/>
      <c r="D293" s="740"/>
      <c r="E293" s="740"/>
      <c r="F293" s="740"/>
      <c r="G293" s="740"/>
      <c r="H293" s="740"/>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7"/>
      <c r="AL293" s="617"/>
      <c r="AM293" s="617"/>
      <c r="AN293" s="617"/>
      <c r="AO293" s="617"/>
      <c r="AP293" s="617"/>
      <c r="AQ293" s="617"/>
      <c r="AR293" s="617"/>
      <c r="AS293" s="617"/>
      <c r="AT293" s="617"/>
      <c r="AU293" s="617"/>
      <c r="AV293" s="617"/>
    </row>
    <row r="294" spans="1:48" ht="15.75" customHeight="1">
      <c r="A294" s="617"/>
      <c r="B294" s="739"/>
      <c r="C294" s="740"/>
      <c r="D294" s="740"/>
      <c r="E294" s="740"/>
      <c r="F294" s="740"/>
      <c r="G294" s="740"/>
      <c r="H294" s="740"/>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17"/>
      <c r="AL294" s="617"/>
      <c r="AM294" s="617"/>
      <c r="AN294" s="617"/>
      <c r="AO294" s="617"/>
      <c r="AP294" s="617"/>
      <c r="AQ294" s="617"/>
      <c r="AR294" s="617"/>
      <c r="AS294" s="617"/>
      <c r="AT294" s="617"/>
      <c r="AU294" s="617"/>
      <c r="AV294" s="617"/>
    </row>
    <row r="295" spans="1:48" ht="15.75" customHeight="1">
      <c r="A295" s="617"/>
      <c r="B295" s="739"/>
      <c r="C295" s="740"/>
      <c r="D295" s="740"/>
      <c r="E295" s="740"/>
      <c r="F295" s="740"/>
      <c r="G295" s="740"/>
      <c r="H295" s="740"/>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17"/>
      <c r="AL295" s="617"/>
      <c r="AM295" s="617"/>
      <c r="AN295" s="617"/>
      <c r="AO295" s="617"/>
      <c r="AP295" s="617"/>
      <c r="AQ295" s="617"/>
      <c r="AR295" s="617"/>
      <c r="AS295" s="617"/>
      <c r="AT295" s="617"/>
      <c r="AU295" s="617"/>
      <c r="AV295" s="617"/>
    </row>
    <row r="296" spans="1:48" ht="15.75" customHeight="1">
      <c r="A296" s="617"/>
      <c r="B296" s="739"/>
      <c r="C296" s="740"/>
      <c r="D296" s="740"/>
      <c r="E296" s="740"/>
      <c r="F296" s="740"/>
      <c r="G296" s="740"/>
      <c r="H296" s="740"/>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17"/>
      <c r="AL296" s="617"/>
      <c r="AM296" s="617"/>
      <c r="AN296" s="617"/>
      <c r="AO296" s="617"/>
      <c r="AP296" s="617"/>
      <c r="AQ296" s="617"/>
      <c r="AR296" s="617"/>
      <c r="AS296" s="617"/>
      <c r="AT296" s="617"/>
      <c r="AU296" s="617"/>
      <c r="AV296" s="617"/>
    </row>
    <row r="297" spans="1:48" ht="15.75" customHeight="1">
      <c r="A297" s="617"/>
      <c r="B297" s="739"/>
      <c r="C297" s="740"/>
      <c r="D297" s="740"/>
      <c r="E297" s="740"/>
      <c r="F297" s="740"/>
      <c r="G297" s="740"/>
      <c r="H297" s="740"/>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7"/>
      <c r="AL297" s="617"/>
      <c r="AM297" s="617"/>
      <c r="AN297" s="617"/>
      <c r="AO297" s="617"/>
      <c r="AP297" s="617"/>
      <c r="AQ297" s="617"/>
      <c r="AR297" s="617"/>
      <c r="AS297" s="617"/>
      <c r="AT297" s="617"/>
      <c r="AU297" s="617"/>
      <c r="AV297" s="617"/>
    </row>
    <row r="298" spans="1:48" ht="15.75" customHeight="1">
      <c r="A298" s="617"/>
      <c r="B298" s="739"/>
      <c r="C298" s="740"/>
      <c r="D298" s="740"/>
      <c r="E298" s="740"/>
      <c r="F298" s="740"/>
      <c r="G298" s="740"/>
      <c r="H298" s="740"/>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7"/>
      <c r="AF298" s="617"/>
      <c r="AG298" s="617"/>
      <c r="AH298" s="617"/>
      <c r="AI298" s="617"/>
      <c r="AJ298" s="617"/>
      <c r="AK298" s="617"/>
      <c r="AL298" s="617"/>
      <c r="AM298" s="617"/>
      <c r="AN298" s="617"/>
      <c r="AO298" s="617"/>
      <c r="AP298" s="617"/>
      <c r="AQ298" s="617"/>
      <c r="AR298" s="617"/>
      <c r="AS298" s="617"/>
      <c r="AT298" s="617"/>
      <c r="AU298" s="617"/>
      <c r="AV298" s="617"/>
    </row>
    <row r="299" spans="1:48" ht="15.75" customHeight="1">
      <c r="A299" s="617"/>
      <c r="B299" s="739"/>
      <c r="C299" s="740"/>
      <c r="D299" s="740"/>
      <c r="E299" s="740"/>
      <c r="F299" s="740"/>
      <c r="G299" s="740"/>
      <c r="H299" s="740"/>
      <c r="I299" s="617"/>
      <c r="J299" s="617"/>
      <c r="K299" s="617"/>
      <c r="L299" s="617"/>
      <c r="M299" s="617"/>
      <c r="N299" s="617"/>
      <c r="O299" s="617"/>
      <c r="P299" s="617"/>
      <c r="Q299" s="617"/>
      <c r="R299" s="617"/>
      <c r="S299" s="617"/>
      <c r="T299" s="617"/>
      <c r="U299" s="617"/>
      <c r="V299" s="617"/>
      <c r="W299" s="617"/>
      <c r="X299" s="617"/>
      <c r="Y299" s="617"/>
      <c r="Z299" s="617"/>
      <c r="AA299" s="617"/>
      <c r="AB299" s="617"/>
      <c r="AC299" s="617"/>
      <c r="AD299" s="617"/>
      <c r="AE299" s="617"/>
      <c r="AF299" s="617"/>
      <c r="AG299" s="617"/>
      <c r="AH299" s="617"/>
      <c r="AI299" s="617"/>
      <c r="AJ299" s="617"/>
      <c r="AK299" s="617"/>
      <c r="AL299" s="617"/>
      <c r="AM299" s="617"/>
      <c r="AN299" s="617"/>
      <c r="AO299" s="617"/>
      <c r="AP299" s="617"/>
      <c r="AQ299" s="617"/>
      <c r="AR299" s="617"/>
      <c r="AS299" s="617"/>
      <c r="AT299" s="617"/>
      <c r="AU299" s="617"/>
      <c r="AV299" s="617"/>
    </row>
    <row r="300" spans="1:48" ht="15.75" customHeight="1">
      <c r="A300" s="617"/>
      <c r="B300" s="739"/>
      <c r="C300" s="740"/>
      <c r="D300" s="740"/>
      <c r="E300" s="740"/>
      <c r="F300" s="740"/>
      <c r="G300" s="740"/>
      <c r="H300" s="740"/>
      <c r="I300" s="617"/>
      <c r="J300" s="617"/>
      <c r="K300" s="617"/>
      <c r="L300" s="617"/>
      <c r="M300" s="617"/>
      <c r="N300" s="617"/>
      <c r="O300" s="617"/>
      <c r="P300" s="617"/>
      <c r="Q300" s="617"/>
      <c r="R300" s="617"/>
      <c r="S300" s="617"/>
      <c r="T300" s="617"/>
      <c r="U300" s="617"/>
      <c r="V300" s="617"/>
      <c r="W300" s="617"/>
      <c r="X300" s="617"/>
      <c r="Y300" s="617"/>
      <c r="Z300" s="617"/>
      <c r="AA300" s="617"/>
      <c r="AB300" s="617"/>
      <c r="AC300" s="617"/>
      <c r="AD300" s="617"/>
      <c r="AE300" s="617"/>
      <c r="AF300" s="617"/>
      <c r="AG300" s="617"/>
      <c r="AH300" s="617"/>
      <c r="AI300" s="617"/>
      <c r="AJ300" s="617"/>
      <c r="AK300" s="617"/>
      <c r="AL300" s="617"/>
      <c r="AM300" s="617"/>
      <c r="AN300" s="617"/>
      <c r="AO300" s="617"/>
      <c r="AP300" s="617"/>
      <c r="AQ300" s="617"/>
      <c r="AR300" s="617"/>
      <c r="AS300" s="617"/>
      <c r="AT300" s="617"/>
      <c r="AU300" s="617"/>
      <c r="AV300" s="617"/>
    </row>
    <row r="301" spans="1:48" ht="15.75" customHeight="1">
      <c r="A301" s="617"/>
      <c r="B301" s="739"/>
      <c r="C301" s="740"/>
      <c r="D301" s="740"/>
      <c r="E301" s="740"/>
      <c r="F301" s="740"/>
      <c r="G301" s="740"/>
      <c r="H301" s="740"/>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7"/>
      <c r="AF301" s="617"/>
      <c r="AG301" s="617"/>
      <c r="AH301" s="617"/>
      <c r="AI301" s="617"/>
      <c r="AJ301" s="617"/>
      <c r="AK301" s="617"/>
      <c r="AL301" s="617"/>
      <c r="AM301" s="617"/>
      <c r="AN301" s="617"/>
      <c r="AO301" s="617"/>
      <c r="AP301" s="617"/>
      <c r="AQ301" s="617"/>
      <c r="AR301" s="617"/>
      <c r="AS301" s="617"/>
      <c r="AT301" s="617"/>
      <c r="AU301" s="617"/>
      <c r="AV301" s="617"/>
    </row>
    <row r="302" spans="1:48" ht="15.75" customHeight="1">
      <c r="A302" s="617"/>
      <c r="B302" s="739"/>
      <c r="C302" s="740"/>
      <c r="D302" s="740"/>
      <c r="E302" s="740"/>
      <c r="F302" s="740"/>
      <c r="G302" s="740"/>
      <c r="H302" s="740"/>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7"/>
      <c r="AL302" s="617"/>
      <c r="AM302" s="617"/>
      <c r="AN302" s="617"/>
      <c r="AO302" s="617"/>
      <c r="AP302" s="617"/>
      <c r="AQ302" s="617"/>
      <c r="AR302" s="617"/>
      <c r="AS302" s="617"/>
      <c r="AT302" s="617"/>
      <c r="AU302" s="617"/>
      <c r="AV302" s="617"/>
    </row>
    <row r="303" spans="1:48" ht="15.75" customHeight="1">
      <c r="A303" s="617"/>
      <c r="B303" s="739"/>
      <c r="C303" s="740"/>
      <c r="D303" s="740"/>
      <c r="E303" s="740"/>
      <c r="F303" s="740"/>
      <c r="G303" s="740"/>
      <c r="H303" s="740"/>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17"/>
      <c r="AL303" s="617"/>
      <c r="AM303" s="617"/>
      <c r="AN303" s="617"/>
      <c r="AO303" s="617"/>
      <c r="AP303" s="617"/>
      <c r="AQ303" s="617"/>
      <c r="AR303" s="617"/>
      <c r="AS303" s="617"/>
      <c r="AT303" s="617"/>
      <c r="AU303" s="617"/>
      <c r="AV303" s="617"/>
    </row>
    <row r="304" spans="1:48" ht="15.75" customHeight="1">
      <c r="A304" s="617"/>
      <c r="B304" s="739"/>
      <c r="C304" s="740"/>
      <c r="D304" s="740"/>
      <c r="E304" s="740"/>
      <c r="F304" s="740"/>
      <c r="G304" s="740"/>
      <c r="H304" s="740"/>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17"/>
      <c r="AL304" s="617"/>
      <c r="AM304" s="617"/>
      <c r="AN304" s="617"/>
      <c r="AO304" s="617"/>
      <c r="AP304" s="617"/>
      <c r="AQ304" s="617"/>
      <c r="AR304" s="617"/>
      <c r="AS304" s="617"/>
      <c r="AT304" s="617"/>
      <c r="AU304" s="617"/>
      <c r="AV304" s="617"/>
    </row>
    <row r="305" spans="1:48" ht="15.75" customHeight="1">
      <c r="A305" s="617"/>
      <c r="B305" s="739"/>
      <c r="C305" s="740"/>
      <c r="D305" s="740"/>
      <c r="E305" s="740"/>
      <c r="F305" s="740"/>
      <c r="G305" s="740"/>
      <c r="H305" s="740"/>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17"/>
      <c r="AL305" s="617"/>
      <c r="AM305" s="617"/>
      <c r="AN305" s="617"/>
      <c r="AO305" s="617"/>
      <c r="AP305" s="617"/>
      <c r="AQ305" s="617"/>
      <c r="AR305" s="617"/>
      <c r="AS305" s="617"/>
      <c r="AT305" s="617"/>
      <c r="AU305" s="617"/>
      <c r="AV305" s="617"/>
    </row>
    <row r="306" spans="1:48" ht="15.75" customHeight="1">
      <c r="A306" s="617"/>
      <c r="B306" s="739"/>
      <c r="C306" s="740"/>
      <c r="D306" s="740"/>
      <c r="E306" s="740"/>
      <c r="F306" s="740"/>
      <c r="G306" s="740"/>
      <c r="H306" s="740"/>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17"/>
      <c r="AL306" s="617"/>
      <c r="AM306" s="617"/>
      <c r="AN306" s="617"/>
      <c r="AO306" s="617"/>
      <c r="AP306" s="617"/>
      <c r="AQ306" s="617"/>
      <c r="AR306" s="617"/>
      <c r="AS306" s="617"/>
      <c r="AT306" s="617"/>
      <c r="AU306" s="617"/>
      <c r="AV306" s="617"/>
    </row>
    <row r="307" spans="1:48" ht="15.75" customHeight="1">
      <c r="A307" s="617"/>
      <c r="B307" s="739"/>
      <c r="C307" s="740"/>
      <c r="D307" s="740"/>
      <c r="E307" s="740"/>
      <c r="F307" s="740"/>
      <c r="G307" s="740"/>
      <c r="H307" s="740"/>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row>
    <row r="308" spans="1:48" ht="15.75" customHeight="1">
      <c r="A308" s="617"/>
      <c r="B308" s="739"/>
      <c r="C308" s="740"/>
      <c r="D308" s="740"/>
      <c r="E308" s="740"/>
      <c r="F308" s="740"/>
      <c r="G308" s="740"/>
      <c r="H308" s="740"/>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17"/>
      <c r="AL308" s="617"/>
      <c r="AM308" s="617"/>
      <c r="AN308" s="617"/>
      <c r="AO308" s="617"/>
      <c r="AP308" s="617"/>
      <c r="AQ308" s="617"/>
      <c r="AR308" s="617"/>
      <c r="AS308" s="617"/>
      <c r="AT308" s="617"/>
      <c r="AU308" s="617"/>
      <c r="AV308" s="617"/>
    </row>
    <row r="309" spans="1:48" ht="15.75" customHeight="1">
      <c r="A309" s="617"/>
      <c r="B309" s="739"/>
      <c r="C309" s="740"/>
      <c r="D309" s="740"/>
      <c r="E309" s="740"/>
      <c r="F309" s="740"/>
      <c r="G309" s="740"/>
      <c r="H309" s="740"/>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17"/>
      <c r="AL309" s="617"/>
      <c r="AM309" s="617"/>
      <c r="AN309" s="617"/>
      <c r="AO309" s="617"/>
      <c r="AP309" s="617"/>
      <c r="AQ309" s="617"/>
      <c r="AR309" s="617"/>
      <c r="AS309" s="617"/>
      <c r="AT309" s="617"/>
      <c r="AU309" s="617"/>
      <c r="AV309" s="617"/>
    </row>
    <row r="310" spans="1:48" ht="15.75" customHeight="1">
      <c r="A310" s="617"/>
      <c r="B310" s="739"/>
      <c r="C310" s="740"/>
      <c r="D310" s="740"/>
      <c r="E310" s="740"/>
      <c r="F310" s="740"/>
      <c r="G310" s="740"/>
      <c r="H310" s="740"/>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17"/>
      <c r="AL310" s="617"/>
      <c r="AM310" s="617"/>
      <c r="AN310" s="617"/>
      <c r="AO310" s="617"/>
      <c r="AP310" s="617"/>
      <c r="AQ310" s="617"/>
      <c r="AR310" s="617"/>
      <c r="AS310" s="617"/>
      <c r="AT310" s="617"/>
      <c r="AU310" s="617"/>
      <c r="AV310" s="617"/>
    </row>
    <row r="311" spans="1:48" ht="15.75" customHeight="1">
      <c r="A311" s="617"/>
      <c r="B311" s="739"/>
      <c r="C311" s="740"/>
      <c r="D311" s="740"/>
      <c r="E311" s="740"/>
      <c r="F311" s="740"/>
      <c r="G311" s="740"/>
      <c r="H311" s="740"/>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17"/>
      <c r="AL311" s="617"/>
      <c r="AM311" s="617"/>
      <c r="AN311" s="617"/>
      <c r="AO311" s="617"/>
      <c r="AP311" s="617"/>
      <c r="AQ311" s="617"/>
      <c r="AR311" s="617"/>
      <c r="AS311" s="617"/>
      <c r="AT311" s="617"/>
      <c r="AU311" s="617"/>
      <c r="AV311" s="617"/>
    </row>
    <row r="312" spans="1:48" ht="15.75" customHeight="1">
      <c r="A312" s="617"/>
      <c r="B312" s="739"/>
      <c r="C312" s="740"/>
      <c r="D312" s="740"/>
      <c r="E312" s="740"/>
      <c r="F312" s="740"/>
      <c r="G312" s="740"/>
      <c r="H312" s="740"/>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17"/>
      <c r="AL312" s="617"/>
      <c r="AM312" s="617"/>
      <c r="AN312" s="617"/>
      <c r="AO312" s="617"/>
      <c r="AP312" s="617"/>
      <c r="AQ312" s="617"/>
      <c r="AR312" s="617"/>
      <c r="AS312" s="617"/>
      <c r="AT312" s="617"/>
      <c r="AU312" s="617"/>
      <c r="AV312" s="617"/>
    </row>
    <row r="313" spans="1:48" ht="15.75" customHeight="1">
      <c r="A313" s="617"/>
      <c r="B313" s="739"/>
      <c r="C313" s="740"/>
      <c r="D313" s="740"/>
      <c r="E313" s="740"/>
      <c r="F313" s="740"/>
      <c r="G313" s="740"/>
      <c r="H313" s="740"/>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17"/>
      <c r="AL313" s="617"/>
      <c r="AM313" s="617"/>
      <c r="AN313" s="617"/>
      <c r="AO313" s="617"/>
      <c r="AP313" s="617"/>
      <c r="AQ313" s="617"/>
      <c r="AR313" s="617"/>
      <c r="AS313" s="617"/>
      <c r="AT313" s="617"/>
      <c r="AU313" s="617"/>
      <c r="AV313" s="617"/>
    </row>
    <row r="314" spans="1:48" ht="15.75" customHeight="1">
      <c r="A314" s="617"/>
      <c r="B314" s="739"/>
      <c r="C314" s="740"/>
      <c r="D314" s="740"/>
      <c r="E314" s="740"/>
      <c r="F314" s="740"/>
      <c r="G314" s="740"/>
      <c r="H314" s="740"/>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17"/>
      <c r="AL314" s="617"/>
      <c r="AM314" s="617"/>
      <c r="AN314" s="617"/>
      <c r="AO314" s="617"/>
      <c r="AP314" s="617"/>
      <c r="AQ314" s="617"/>
      <c r="AR314" s="617"/>
      <c r="AS314" s="617"/>
      <c r="AT314" s="617"/>
      <c r="AU314" s="617"/>
      <c r="AV314" s="617"/>
    </row>
    <row r="315" spans="1:48" ht="15.75" customHeight="1">
      <c r="A315" s="617"/>
      <c r="B315" s="739"/>
      <c r="C315" s="740"/>
      <c r="D315" s="740"/>
      <c r="E315" s="740"/>
      <c r="F315" s="740"/>
      <c r="G315" s="740"/>
      <c r="H315" s="740"/>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17"/>
      <c r="AL315" s="617"/>
      <c r="AM315" s="617"/>
      <c r="AN315" s="617"/>
      <c r="AO315" s="617"/>
      <c r="AP315" s="617"/>
      <c r="AQ315" s="617"/>
      <c r="AR315" s="617"/>
      <c r="AS315" s="617"/>
      <c r="AT315" s="617"/>
      <c r="AU315" s="617"/>
      <c r="AV315" s="617"/>
    </row>
    <row r="316" spans="1:48" ht="15.75" customHeight="1">
      <c r="A316" s="617"/>
      <c r="B316" s="739"/>
      <c r="C316" s="740"/>
      <c r="D316" s="740"/>
      <c r="E316" s="740"/>
      <c r="F316" s="740"/>
      <c r="G316" s="740"/>
      <c r="H316" s="740"/>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7"/>
      <c r="AL316" s="617"/>
      <c r="AM316" s="617"/>
      <c r="AN316" s="617"/>
      <c r="AO316" s="617"/>
      <c r="AP316" s="617"/>
      <c r="AQ316" s="617"/>
      <c r="AR316" s="617"/>
      <c r="AS316" s="617"/>
      <c r="AT316" s="617"/>
      <c r="AU316" s="617"/>
      <c r="AV316" s="617"/>
    </row>
    <row r="317" spans="1:48" ht="15.75" customHeight="1">
      <c r="A317" s="617"/>
      <c r="B317" s="739"/>
      <c r="C317" s="740"/>
      <c r="D317" s="740"/>
      <c r="E317" s="740"/>
      <c r="F317" s="740"/>
      <c r="G317" s="740"/>
      <c r="H317" s="740"/>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7"/>
      <c r="AL317" s="617"/>
      <c r="AM317" s="617"/>
      <c r="AN317" s="617"/>
      <c r="AO317" s="617"/>
      <c r="AP317" s="617"/>
      <c r="AQ317" s="617"/>
      <c r="AR317" s="617"/>
      <c r="AS317" s="617"/>
      <c r="AT317" s="617"/>
      <c r="AU317" s="617"/>
      <c r="AV317" s="617"/>
    </row>
    <row r="318" spans="1:48" ht="15.75" customHeight="1">
      <c r="A318" s="617"/>
      <c r="B318" s="739"/>
      <c r="C318" s="740"/>
      <c r="D318" s="740"/>
      <c r="E318" s="740"/>
      <c r="F318" s="740"/>
      <c r="G318" s="740"/>
      <c r="H318" s="740"/>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7"/>
      <c r="AL318" s="617"/>
      <c r="AM318" s="617"/>
      <c r="AN318" s="617"/>
      <c r="AO318" s="617"/>
      <c r="AP318" s="617"/>
      <c r="AQ318" s="617"/>
      <c r="AR318" s="617"/>
      <c r="AS318" s="617"/>
      <c r="AT318" s="617"/>
      <c r="AU318" s="617"/>
      <c r="AV318" s="617"/>
    </row>
    <row r="319" spans="1:48" ht="15.75" customHeight="1">
      <c r="A319" s="617"/>
      <c r="B319" s="739"/>
      <c r="C319" s="740"/>
      <c r="D319" s="740"/>
      <c r="E319" s="740"/>
      <c r="F319" s="740"/>
      <c r="G319" s="740"/>
      <c r="H319" s="740"/>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7"/>
      <c r="AL319" s="617"/>
      <c r="AM319" s="617"/>
      <c r="AN319" s="617"/>
      <c r="AO319" s="617"/>
      <c r="AP319" s="617"/>
      <c r="AQ319" s="617"/>
      <c r="AR319" s="617"/>
      <c r="AS319" s="617"/>
      <c r="AT319" s="617"/>
      <c r="AU319" s="617"/>
      <c r="AV319" s="617"/>
    </row>
    <row r="320" spans="1:48" ht="15.75" customHeight="1">
      <c r="A320" s="617"/>
      <c r="B320" s="739"/>
      <c r="C320" s="740"/>
      <c r="D320" s="740"/>
      <c r="E320" s="740"/>
      <c r="F320" s="740"/>
      <c r="G320" s="740"/>
      <c r="H320" s="740"/>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17"/>
      <c r="AL320" s="617"/>
      <c r="AM320" s="617"/>
      <c r="AN320" s="617"/>
      <c r="AO320" s="617"/>
      <c r="AP320" s="617"/>
      <c r="AQ320" s="617"/>
      <c r="AR320" s="617"/>
      <c r="AS320" s="617"/>
      <c r="AT320" s="617"/>
      <c r="AU320" s="617"/>
      <c r="AV320" s="617"/>
    </row>
    <row r="321" spans="1:48" ht="15.75" customHeight="1">
      <c r="A321" s="617"/>
      <c r="B321" s="739"/>
      <c r="C321" s="740"/>
      <c r="D321" s="740"/>
      <c r="E321" s="740"/>
      <c r="F321" s="740"/>
      <c r="G321" s="740"/>
      <c r="H321" s="740"/>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17"/>
      <c r="AL321" s="617"/>
      <c r="AM321" s="617"/>
      <c r="AN321" s="617"/>
      <c r="AO321" s="617"/>
      <c r="AP321" s="617"/>
      <c r="AQ321" s="617"/>
      <c r="AR321" s="617"/>
      <c r="AS321" s="617"/>
      <c r="AT321" s="617"/>
      <c r="AU321" s="617"/>
      <c r="AV321" s="617"/>
    </row>
    <row r="322" spans="1:48" ht="15.75" customHeight="1">
      <c r="A322" s="617"/>
      <c r="B322" s="739"/>
      <c r="C322" s="740"/>
      <c r="D322" s="740"/>
      <c r="E322" s="740"/>
      <c r="F322" s="740"/>
      <c r="G322" s="740"/>
      <c r="H322" s="740"/>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17"/>
      <c r="AL322" s="617"/>
      <c r="AM322" s="617"/>
      <c r="AN322" s="617"/>
      <c r="AO322" s="617"/>
      <c r="AP322" s="617"/>
      <c r="AQ322" s="617"/>
      <c r="AR322" s="617"/>
      <c r="AS322" s="617"/>
      <c r="AT322" s="617"/>
      <c r="AU322" s="617"/>
      <c r="AV322" s="617"/>
    </row>
    <row r="323" spans="1:48" ht="15.75" customHeight="1">
      <c r="A323" s="617"/>
      <c r="B323" s="739"/>
      <c r="C323" s="740"/>
      <c r="D323" s="740"/>
      <c r="E323" s="740"/>
      <c r="F323" s="740"/>
      <c r="G323" s="740"/>
      <c r="H323" s="740"/>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17"/>
      <c r="AL323" s="617"/>
      <c r="AM323" s="617"/>
      <c r="AN323" s="617"/>
      <c r="AO323" s="617"/>
      <c r="AP323" s="617"/>
      <c r="AQ323" s="617"/>
      <c r="AR323" s="617"/>
      <c r="AS323" s="617"/>
      <c r="AT323" s="617"/>
      <c r="AU323" s="617"/>
      <c r="AV323" s="617"/>
    </row>
    <row r="324" spans="1:48" ht="15.75" customHeight="1">
      <c r="A324" s="617"/>
      <c r="B324" s="739"/>
      <c r="C324" s="740"/>
      <c r="D324" s="740"/>
      <c r="E324" s="740"/>
      <c r="F324" s="740"/>
      <c r="G324" s="740"/>
      <c r="H324" s="740"/>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17"/>
      <c r="AL324" s="617"/>
      <c r="AM324" s="617"/>
      <c r="AN324" s="617"/>
      <c r="AO324" s="617"/>
      <c r="AP324" s="617"/>
      <c r="AQ324" s="617"/>
      <c r="AR324" s="617"/>
      <c r="AS324" s="617"/>
      <c r="AT324" s="617"/>
      <c r="AU324" s="617"/>
      <c r="AV324" s="617"/>
    </row>
    <row r="325" spans="1:48" ht="15.75" customHeight="1">
      <c r="A325" s="617"/>
      <c r="B325" s="739"/>
      <c r="C325" s="740"/>
      <c r="D325" s="740"/>
      <c r="E325" s="740"/>
      <c r="F325" s="740"/>
      <c r="G325" s="740"/>
      <c r="H325" s="740"/>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17"/>
      <c r="AL325" s="617"/>
      <c r="AM325" s="617"/>
      <c r="AN325" s="617"/>
      <c r="AO325" s="617"/>
      <c r="AP325" s="617"/>
      <c r="AQ325" s="617"/>
      <c r="AR325" s="617"/>
      <c r="AS325" s="617"/>
      <c r="AT325" s="617"/>
      <c r="AU325" s="617"/>
      <c r="AV325" s="617"/>
    </row>
    <row r="326" spans="1:48" ht="15.75" customHeight="1">
      <c r="A326" s="617"/>
      <c r="B326" s="739"/>
      <c r="C326" s="740"/>
      <c r="D326" s="740"/>
      <c r="E326" s="740"/>
      <c r="F326" s="740"/>
      <c r="G326" s="740"/>
      <c r="H326" s="740"/>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17"/>
      <c r="AL326" s="617"/>
      <c r="AM326" s="617"/>
      <c r="AN326" s="617"/>
      <c r="AO326" s="617"/>
      <c r="AP326" s="617"/>
      <c r="AQ326" s="617"/>
      <c r="AR326" s="617"/>
      <c r="AS326" s="617"/>
      <c r="AT326" s="617"/>
      <c r="AU326" s="617"/>
      <c r="AV326" s="617"/>
    </row>
    <row r="327" spans="1:48" ht="15.75" customHeight="1">
      <c r="A327" s="617"/>
      <c r="B327" s="739"/>
      <c r="C327" s="740"/>
      <c r="D327" s="740"/>
      <c r="E327" s="740"/>
      <c r="F327" s="740"/>
      <c r="G327" s="740"/>
      <c r="H327" s="740"/>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17"/>
      <c r="AL327" s="617"/>
      <c r="AM327" s="617"/>
      <c r="AN327" s="617"/>
      <c r="AO327" s="617"/>
      <c r="AP327" s="617"/>
      <c r="AQ327" s="617"/>
      <c r="AR327" s="617"/>
      <c r="AS327" s="617"/>
      <c r="AT327" s="617"/>
      <c r="AU327" s="617"/>
      <c r="AV327" s="617"/>
    </row>
    <row r="328" spans="1:48" ht="15.75" customHeight="1">
      <c r="A328" s="617"/>
      <c r="B328" s="739"/>
      <c r="C328" s="740"/>
      <c r="D328" s="740"/>
      <c r="E328" s="740"/>
      <c r="F328" s="740"/>
      <c r="G328" s="740"/>
      <c r="H328" s="740"/>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17"/>
      <c r="AL328" s="617"/>
      <c r="AM328" s="617"/>
      <c r="AN328" s="617"/>
      <c r="AO328" s="617"/>
      <c r="AP328" s="617"/>
      <c r="AQ328" s="617"/>
      <c r="AR328" s="617"/>
      <c r="AS328" s="617"/>
      <c r="AT328" s="617"/>
      <c r="AU328" s="617"/>
      <c r="AV328" s="617"/>
    </row>
    <row r="329" spans="1:48" ht="15.75" customHeight="1">
      <c r="A329" s="617"/>
      <c r="B329" s="739"/>
      <c r="C329" s="740"/>
      <c r="D329" s="740"/>
      <c r="E329" s="740"/>
      <c r="F329" s="740"/>
      <c r="G329" s="740"/>
      <c r="H329" s="740"/>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17"/>
      <c r="AL329" s="617"/>
      <c r="AM329" s="617"/>
      <c r="AN329" s="617"/>
      <c r="AO329" s="617"/>
      <c r="AP329" s="617"/>
      <c r="AQ329" s="617"/>
      <c r="AR329" s="617"/>
      <c r="AS329" s="617"/>
      <c r="AT329" s="617"/>
      <c r="AU329" s="617"/>
      <c r="AV329" s="617"/>
    </row>
    <row r="330" spans="1:48" ht="15.75" customHeight="1">
      <c r="A330" s="617"/>
      <c r="B330" s="739"/>
      <c r="C330" s="740"/>
      <c r="D330" s="740"/>
      <c r="E330" s="740"/>
      <c r="F330" s="740"/>
      <c r="G330" s="740"/>
      <c r="H330" s="740"/>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17"/>
      <c r="AL330" s="617"/>
      <c r="AM330" s="617"/>
      <c r="AN330" s="617"/>
      <c r="AO330" s="617"/>
      <c r="AP330" s="617"/>
      <c r="AQ330" s="617"/>
      <c r="AR330" s="617"/>
      <c r="AS330" s="617"/>
      <c r="AT330" s="617"/>
      <c r="AU330" s="617"/>
      <c r="AV330" s="617"/>
    </row>
    <row r="331" spans="1:48" ht="15.75" customHeight="1">
      <c r="A331" s="617"/>
      <c r="B331" s="739"/>
      <c r="C331" s="740"/>
      <c r="D331" s="740"/>
      <c r="E331" s="740"/>
      <c r="F331" s="740"/>
      <c r="G331" s="740"/>
      <c r="H331" s="740"/>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17"/>
      <c r="AL331" s="617"/>
      <c r="AM331" s="617"/>
      <c r="AN331" s="617"/>
      <c r="AO331" s="617"/>
      <c r="AP331" s="617"/>
      <c r="AQ331" s="617"/>
      <c r="AR331" s="617"/>
      <c r="AS331" s="617"/>
      <c r="AT331" s="617"/>
      <c r="AU331" s="617"/>
      <c r="AV331" s="617"/>
    </row>
    <row r="332" spans="1:48" ht="15.75" customHeight="1">
      <c r="A332" s="617"/>
      <c r="B332" s="739"/>
      <c r="C332" s="740"/>
      <c r="D332" s="740"/>
      <c r="E332" s="740"/>
      <c r="F332" s="740"/>
      <c r="G332" s="740"/>
      <c r="H332" s="740"/>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7"/>
      <c r="AL332" s="617"/>
      <c r="AM332" s="617"/>
      <c r="AN332" s="617"/>
      <c r="AO332" s="617"/>
      <c r="AP332" s="617"/>
      <c r="AQ332" s="617"/>
      <c r="AR332" s="617"/>
      <c r="AS332" s="617"/>
      <c r="AT332" s="617"/>
      <c r="AU332" s="617"/>
      <c r="AV332" s="617"/>
    </row>
    <row r="333" spans="1:48" ht="15.75" customHeight="1">
      <c r="A333" s="617"/>
      <c r="B333" s="739"/>
      <c r="C333" s="740"/>
      <c r="D333" s="740"/>
      <c r="E333" s="740"/>
      <c r="F333" s="740"/>
      <c r="G333" s="740"/>
      <c r="H333" s="740"/>
      <c r="I333" s="617"/>
      <c r="J333" s="617"/>
      <c r="K333" s="617"/>
      <c r="L333" s="617"/>
      <c r="M333" s="617"/>
      <c r="N333" s="617"/>
      <c r="O333" s="617"/>
      <c r="P333" s="617"/>
      <c r="Q333" s="617"/>
      <c r="R333" s="617"/>
      <c r="S333" s="617"/>
      <c r="T333" s="617"/>
      <c r="U333" s="617"/>
      <c r="V333" s="617"/>
      <c r="W333" s="617"/>
      <c r="X333" s="617"/>
      <c r="Y333" s="617"/>
      <c r="Z333" s="617"/>
      <c r="AA333" s="617"/>
      <c r="AB333" s="617"/>
      <c r="AC333" s="617"/>
      <c r="AD333" s="617"/>
      <c r="AE333" s="617"/>
      <c r="AF333" s="617"/>
      <c r="AG333" s="617"/>
      <c r="AH333" s="617"/>
      <c r="AI333" s="617"/>
      <c r="AJ333" s="617"/>
      <c r="AK333" s="617"/>
      <c r="AL333" s="617"/>
      <c r="AM333" s="617"/>
      <c r="AN333" s="617"/>
      <c r="AO333" s="617"/>
      <c r="AP333" s="617"/>
      <c r="AQ333" s="617"/>
      <c r="AR333" s="617"/>
      <c r="AS333" s="617"/>
      <c r="AT333" s="617"/>
      <c r="AU333" s="617"/>
      <c r="AV333" s="617"/>
    </row>
    <row r="334" spans="1:48" ht="15.75" customHeight="1">
      <c r="A334" s="617"/>
      <c r="B334" s="739"/>
      <c r="C334" s="740"/>
      <c r="D334" s="740"/>
      <c r="E334" s="740"/>
      <c r="F334" s="740"/>
      <c r="G334" s="740"/>
      <c r="H334" s="740"/>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7"/>
      <c r="AF334" s="617"/>
      <c r="AG334" s="617"/>
      <c r="AH334" s="617"/>
      <c r="AI334" s="617"/>
      <c r="AJ334" s="617"/>
      <c r="AK334" s="617"/>
      <c r="AL334" s="617"/>
      <c r="AM334" s="617"/>
      <c r="AN334" s="617"/>
      <c r="AO334" s="617"/>
      <c r="AP334" s="617"/>
      <c r="AQ334" s="617"/>
      <c r="AR334" s="617"/>
      <c r="AS334" s="617"/>
      <c r="AT334" s="617"/>
      <c r="AU334" s="617"/>
      <c r="AV334" s="617"/>
    </row>
    <row r="335" spans="1:48" ht="15.75" customHeight="1">
      <c r="A335" s="617"/>
      <c r="B335" s="739"/>
      <c r="C335" s="740"/>
      <c r="D335" s="740"/>
      <c r="E335" s="740"/>
      <c r="F335" s="740"/>
      <c r="G335" s="740"/>
      <c r="H335" s="740"/>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17"/>
      <c r="AL335" s="617"/>
      <c r="AM335" s="617"/>
      <c r="AN335" s="617"/>
      <c r="AO335" s="617"/>
      <c r="AP335" s="617"/>
      <c r="AQ335" s="617"/>
      <c r="AR335" s="617"/>
      <c r="AS335" s="617"/>
      <c r="AT335" s="617"/>
      <c r="AU335" s="617"/>
      <c r="AV335" s="617"/>
    </row>
    <row r="336" spans="1:48" ht="15.75" customHeight="1">
      <c r="A336" s="617"/>
      <c r="B336" s="739"/>
      <c r="C336" s="740"/>
      <c r="D336" s="740"/>
      <c r="E336" s="740"/>
      <c r="F336" s="740"/>
      <c r="G336" s="740"/>
      <c r="H336" s="740"/>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17"/>
      <c r="AL336" s="617"/>
      <c r="AM336" s="617"/>
      <c r="AN336" s="617"/>
      <c r="AO336" s="617"/>
      <c r="AP336" s="617"/>
      <c r="AQ336" s="617"/>
      <c r="AR336" s="617"/>
      <c r="AS336" s="617"/>
      <c r="AT336" s="617"/>
      <c r="AU336" s="617"/>
      <c r="AV336" s="617"/>
    </row>
    <row r="337" spans="1:48" ht="15.75" customHeight="1">
      <c r="A337" s="617"/>
      <c r="B337" s="739"/>
      <c r="C337" s="740"/>
      <c r="D337" s="740"/>
      <c r="E337" s="740"/>
      <c r="F337" s="740"/>
      <c r="G337" s="740"/>
      <c r="H337" s="740"/>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17"/>
      <c r="AL337" s="617"/>
      <c r="AM337" s="617"/>
      <c r="AN337" s="617"/>
      <c r="AO337" s="617"/>
      <c r="AP337" s="617"/>
      <c r="AQ337" s="617"/>
      <c r="AR337" s="617"/>
      <c r="AS337" s="617"/>
      <c r="AT337" s="617"/>
      <c r="AU337" s="617"/>
      <c r="AV337" s="617"/>
    </row>
    <row r="338" spans="1:48" ht="15.75" customHeight="1">
      <c r="A338" s="617"/>
      <c r="B338" s="739"/>
      <c r="C338" s="740"/>
      <c r="D338" s="740"/>
      <c r="E338" s="740"/>
      <c r="F338" s="740"/>
      <c r="G338" s="740"/>
      <c r="H338" s="740"/>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17"/>
      <c r="AL338" s="617"/>
      <c r="AM338" s="617"/>
      <c r="AN338" s="617"/>
      <c r="AO338" s="617"/>
      <c r="AP338" s="617"/>
      <c r="AQ338" s="617"/>
      <c r="AR338" s="617"/>
      <c r="AS338" s="617"/>
      <c r="AT338" s="617"/>
      <c r="AU338" s="617"/>
      <c r="AV338" s="617"/>
    </row>
    <row r="339" spans="1:48" ht="15.75" customHeight="1">
      <c r="A339" s="617"/>
      <c r="B339" s="739"/>
      <c r="C339" s="740"/>
      <c r="D339" s="740"/>
      <c r="E339" s="740"/>
      <c r="F339" s="740"/>
      <c r="G339" s="740"/>
      <c r="H339" s="740"/>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7"/>
      <c r="AL339" s="617"/>
      <c r="AM339" s="617"/>
      <c r="AN339" s="617"/>
      <c r="AO339" s="617"/>
      <c r="AP339" s="617"/>
      <c r="AQ339" s="617"/>
      <c r="AR339" s="617"/>
      <c r="AS339" s="617"/>
      <c r="AT339" s="617"/>
      <c r="AU339" s="617"/>
      <c r="AV339" s="617"/>
    </row>
    <row r="340" spans="1:48" ht="15.75" customHeight="1">
      <c r="A340" s="617"/>
      <c r="B340" s="739"/>
      <c r="C340" s="740"/>
      <c r="D340" s="740"/>
      <c r="E340" s="740"/>
      <c r="F340" s="740"/>
      <c r="G340" s="740"/>
      <c r="H340" s="740"/>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c r="AM340" s="617"/>
      <c r="AN340" s="617"/>
      <c r="AO340" s="617"/>
      <c r="AP340" s="617"/>
      <c r="AQ340" s="617"/>
      <c r="AR340" s="617"/>
      <c r="AS340" s="617"/>
      <c r="AT340" s="617"/>
      <c r="AU340" s="617"/>
      <c r="AV340" s="617"/>
    </row>
    <row r="341" spans="1:48" ht="15.75" customHeight="1">
      <c r="A341" s="617"/>
      <c r="B341" s="739"/>
      <c r="C341" s="740"/>
      <c r="D341" s="740"/>
      <c r="E341" s="740"/>
      <c r="F341" s="740"/>
      <c r="G341" s="740"/>
      <c r="H341" s="740"/>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7"/>
      <c r="AL341" s="617"/>
      <c r="AM341" s="617"/>
      <c r="AN341" s="617"/>
      <c r="AO341" s="617"/>
      <c r="AP341" s="617"/>
      <c r="AQ341" s="617"/>
      <c r="AR341" s="617"/>
      <c r="AS341" s="617"/>
      <c r="AT341" s="617"/>
      <c r="AU341" s="617"/>
      <c r="AV341" s="617"/>
    </row>
    <row r="342" spans="1:48" ht="15.75" customHeight="1">
      <c r="A342" s="617"/>
      <c r="B342" s="739"/>
      <c r="C342" s="740"/>
      <c r="D342" s="740"/>
      <c r="E342" s="740"/>
      <c r="F342" s="740"/>
      <c r="G342" s="740"/>
      <c r="H342" s="740"/>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7"/>
      <c r="AL342" s="617"/>
      <c r="AM342" s="617"/>
      <c r="AN342" s="617"/>
      <c r="AO342" s="617"/>
      <c r="AP342" s="617"/>
      <c r="AQ342" s="617"/>
      <c r="AR342" s="617"/>
      <c r="AS342" s="617"/>
      <c r="AT342" s="617"/>
      <c r="AU342" s="617"/>
      <c r="AV342" s="617"/>
    </row>
    <row r="343" spans="1:48" ht="15.75" customHeight="1">
      <c r="A343" s="617"/>
      <c r="B343" s="739"/>
      <c r="C343" s="740"/>
      <c r="D343" s="740"/>
      <c r="E343" s="740"/>
      <c r="F343" s="740"/>
      <c r="G343" s="740"/>
      <c r="H343" s="740"/>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7"/>
      <c r="AL343" s="617"/>
      <c r="AM343" s="617"/>
      <c r="AN343" s="617"/>
      <c r="AO343" s="617"/>
      <c r="AP343" s="617"/>
      <c r="AQ343" s="617"/>
      <c r="AR343" s="617"/>
      <c r="AS343" s="617"/>
      <c r="AT343" s="617"/>
      <c r="AU343" s="617"/>
      <c r="AV343" s="617"/>
    </row>
    <row r="344" spans="1:48" ht="15.75" customHeight="1">
      <c r="A344" s="617"/>
      <c r="B344" s="739"/>
      <c r="C344" s="740"/>
      <c r="D344" s="740"/>
      <c r="E344" s="740"/>
      <c r="F344" s="740"/>
      <c r="G344" s="740"/>
      <c r="H344" s="740"/>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7"/>
      <c r="AL344" s="617"/>
      <c r="AM344" s="617"/>
      <c r="AN344" s="617"/>
      <c r="AO344" s="617"/>
      <c r="AP344" s="617"/>
      <c r="AQ344" s="617"/>
      <c r="AR344" s="617"/>
      <c r="AS344" s="617"/>
      <c r="AT344" s="617"/>
      <c r="AU344" s="617"/>
      <c r="AV344" s="617"/>
    </row>
    <row r="345" spans="1:48" ht="15.75" customHeight="1">
      <c r="A345" s="617"/>
      <c r="B345" s="739"/>
      <c r="C345" s="740"/>
      <c r="D345" s="740"/>
      <c r="E345" s="740"/>
      <c r="F345" s="740"/>
      <c r="G345" s="740"/>
      <c r="H345" s="740"/>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7"/>
      <c r="AL345" s="617"/>
      <c r="AM345" s="617"/>
      <c r="AN345" s="617"/>
      <c r="AO345" s="617"/>
      <c r="AP345" s="617"/>
      <c r="AQ345" s="617"/>
      <c r="AR345" s="617"/>
      <c r="AS345" s="617"/>
      <c r="AT345" s="617"/>
      <c r="AU345" s="617"/>
      <c r="AV345" s="617"/>
    </row>
    <row r="346" spans="1:48" ht="15.75" customHeight="1">
      <c r="A346" s="617"/>
      <c r="B346" s="739"/>
      <c r="C346" s="740"/>
      <c r="D346" s="740"/>
      <c r="E346" s="740"/>
      <c r="F346" s="740"/>
      <c r="G346" s="740"/>
      <c r="H346" s="740"/>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7"/>
      <c r="AL346" s="617"/>
      <c r="AM346" s="617"/>
      <c r="AN346" s="617"/>
      <c r="AO346" s="617"/>
      <c r="AP346" s="617"/>
      <c r="AQ346" s="617"/>
      <c r="AR346" s="617"/>
      <c r="AS346" s="617"/>
      <c r="AT346" s="617"/>
      <c r="AU346" s="617"/>
      <c r="AV346" s="617"/>
    </row>
    <row r="347" spans="1:48" ht="15.75" customHeight="1">
      <c r="A347" s="617"/>
      <c r="B347" s="739"/>
      <c r="C347" s="740"/>
      <c r="D347" s="740"/>
      <c r="E347" s="740"/>
      <c r="F347" s="740"/>
      <c r="G347" s="740"/>
      <c r="H347" s="740"/>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7"/>
      <c r="AL347" s="617"/>
      <c r="AM347" s="617"/>
      <c r="AN347" s="617"/>
      <c r="AO347" s="617"/>
      <c r="AP347" s="617"/>
      <c r="AQ347" s="617"/>
      <c r="AR347" s="617"/>
      <c r="AS347" s="617"/>
      <c r="AT347" s="617"/>
      <c r="AU347" s="617"/>
      <c r="AV347" s="617"/>
    </row>
    <row r="348" spans="1:48" ht="15.75" customHeight="1">
      <c r="A348" s="617"/>
      <c r="B348" s="739"/>
      <c r="C348" s="740"/>
      <c r="D348" s="740"/>
      <c r="E348" s="740"/>
      <c r="F348" s="740"/>
      <c r="G348" s="740"/>
      <c r="H348" s="740"/>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7"/>
      <c r="AL348" s="617"/>
      <c r="AM348" s="617"/>
      <c r="AN348" s="617"/>
      <c r="AO348" s="617"/>
      <c r="AP348" s="617"/>
      <c r="AQ348" s="617"/>
      <c r="AR348" s="617"/>
      <c r="AS348" s="617"/>
      <c r="AT348" s="617"/>
      <c r="AU348" s="617"/>
      <c r="AV348" s="617"/>
    </row>
    <row r="349" spans="1:48" ht="15.75" customHeight="1">
      <c r="A349" s="617"/>
      <c r="B349" s="739"/>
      <c r="C349" s="740"/>
      <c r="D349" s="740"/>
      <c r="E349" s="740"/>
      <c r="F349" s="740"/>
      <c r="G349" s="740"/>
      <c r="H349" s="740"/>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7"/>
      <c r="AL349" s="617"/>
      <c r="AM349" s="617"/>
      <c r="AN349" s="617"/>
      <c r="AO349" s="617"/>
      <c r="AP349" s="617"/>
      <c r="AQ349" s="617"/>
      <c r="AR349" s="617"/>
      <c r="AS349" s="617"/>
      <c r="AT349" s="617"/>
      <c r="AU349" s="617"/>
      <c r="AV349" s="617"/>
    </row>
    <row r="350" spans="1:48" ht="15.75" customHeight="1">
      <c r="A350" s="617"/>
      <c r="B350" s="739"/>
      <c r="C350" s="740"/>
      <c r="D350" s="740"/>
      <c r="E350" s="740"/>
      <c r="F350" s="740"/>
      <c r="G350" s="740"/>
      <c r="H350" s="740"/>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7"/>
      <c r="AL350" s="617"/>
      <c r="AM350" s="617"/>
      <c r="AN350" s="617"/>
      <c r="AO350" s="617"/>
      <c r="AP350" s="617"/>
      <c r="AQ350" s="617"/>
      <c r="AR350" s="617"/>
      <c r="AS350" s="617"/>
      <c r="AT350" s="617"/>
      <c r="AU350" s="617"/>
      <c r="AV350" s="617"/>
    </row>
    <row r="351" spans="1:48" ht="15.75" customHeight="1">
      <c r="B351" s="741"/>
      <c r="C351" s="742"/>
      <c r="D351" s="742"/>
      <c r="E351" s="742"/>
      <c r="F351" s="742"/>
      <c r="G351" s="742"/>
      <c r="H351" s="742"/>
    </row>
    <row r="352" spans="1:48" ht="15.75" customHeight="1">
      <c r="B352" s="741"/>
      <c r="C352" s="742"/>
      <c r="D352" s="742"/>
      <c r="E352" s="742"/>
      <c r="F352" s="742"/>
      <c r="G352" s="742"/>
      <c r="H352" s="742"/>
    </row>
    <row r="353" spans="2:8" ht="15.75" customHeight="1">
      <c r="B353" s="741"/>
      <c r="C353" s="742"/>
      <c r="D353" s="742"/>
      <c r="E353" s="742"/>
      <c r="F353" s="742"/>
      <c r="G353" s="742"/>
      <c r="H353" s="742"/>
    </row>
    <row r="354" spans="2:8" ht="15.75" customHeight="1">
      <c r="B354" s="741"/>
      <c r="C354" s="742"/>
      <c r="D354" s="742"/>
      <c r="E354" s="742"/>
      <c r="F354" s="742"/>
      <c r="G354" s="742"/>
      <c r="H354" s="742"/>
    </row>
    <row r="355" spans="2:8" ht="15.75" customHeight="1">
      <c r="B355" s="741"/>
      <c r="C355" s="742"/>
      <c r="D355" s="742"/>
      <c r="E355" s="742"/>
      <c r="F355" s="742"/>
      <c r="G355" s="742"/>
      <c r="H355" s="742"/>
    </row>
    <row r="356" spans="2:8" ht="15.75" customHeight="1">
      <c r="B356" s="741"/>
      <c r="C356" s="742"/>
      <c r="D356" s="742"/>
      <c r="E356" s="742"/>
      <c r="F356" s="742"/>
      <c r="G356" s="742"/>
      <c r="H356" s="742"/>
    </row>
    <row r="357" spans="2:8" ht="15.75" customHeight="1">
      <c r="B357" s="741"/>
      <c r="C357" s="742"/>
      <c r="D357" s="742"/>
      <c r="E357" s="742"/>
      <c r="F357" s="742"/>
      <c r="G357" s="742"/>
      <c r="H357" s="742"/>
    </row>
    <row r="358" spans="2:8" ht="15.75" customHeight="1">
      <c r="B358" s="741"/>
      <c r="C358" s="742"/>
      <c r="D358" s="742"/>
      <c r="E358" s="742"/>
      <c r="F358" s="742"/>
      <c r="G358" s="742"/>
      <c r="H358" s="742"/>
    </row>
    <row r="359" spans="2:8" ht="15.75" customHeight="1">
      <c r="B359" s="741"/>
      <c r="C359" s="742"/>
      <c r="D359" s="742"/>
      <c r="E359" s="742"/>
      <c r="F359" s="742"/>
      <c r="G359" s="742"/>
      <c r="H359" s="742"/>
    </row>
    <row r="360" spans="2:8" ht="15.75" customHeight="1">
      <c r="B360" s="741"/>
      <c r="C360" s="742"/>
      <c r="D360" s="742"/>
      <c r="E360" s="742"/>
      <c r="F360" s="742"/>
      <c r="G360" s="742"/>
      <c r="H360" s="742"/>
    </row>
    <row r="361" spans="2:8" ht="15.75" customHeight="1">
      <c r="B361" s="741"/>
      <c r="C361" s="742"/>
      <c r="D361" s="742"/>
      <c r="E361" s="742"/>
      <c r="F361" s="742"/>
      <c r="G361" s="742"/>
      <c r="H361" s="742"/>
    </row>
    <row r="362" spans="2:8" ht="15.75" customHeight="1">
      <c r="B362" s="741"/>
      <c r="C362" s="742"/>
      <c r="D362" s="742"/>
      <c r="E362" s="742"/>
      <c r="F362" s="742"/>
      <c r="G362" s="742"/>
      <c r="H362" s="742"/>
    </row>
    <row r="363" spans="2:8" ht="15.75" customHeight="1">
      <c r="B363" s="741"/>
      <c r="C363" s="742"/>
      <c r="D363" s="742"/>
      <c r="E363" s="742"/>
      <c r="F363" s="742"/>
      <c r="G363" s="742"/>
      <c r="H363" s="742"/>
    </row>
    <row r="364" spans="2:8" ht="15.75" customHeight="1">
      <c r="B364" s="741"/>
      <c r="C364" s="742"/>
      <c r="D364" s="742"/>
      <c r="E364" s="742"/>
      <c r="F364" s="742"/>
      <c r="G364" s="742"/>
      <c r="H364" s="742"/>
    </row>
    <row r="365" spans="2:8" ht="15.75" customHeight="1">
      <c r="B365" s="741"/>
      <c r="C365" s="742"/>
      <c r="D365" s="742"/>
      <c r="E365" s="742"/>
      <c r="F365" s="742"/>
      <c r="G365" s="742"/>
      <c r="H365" s="742"/>
    </row>
    <row r="366" spans="2:8" ht="15.75" customHeight="1">
      <c r="B366" s="741"/>
      <c r="C366" s="742"/>
      <c r="D366" s="742"/>
      <c r="E366" s="742"/>
      <c r="F366" s="742"/>
      <c r="G366" s="742"/>
      <c r="H366" s="742"/>
    </row>
    <row r="367" spans="2:8" ht="15.75" customHeight="1">
      <c r="B367" s="741"/>
      <c r="C367" s="742"/>
      <c r="D367" s="742"/>
      <c r="E367" s="742"/>
      <c r="F367" s="742"/>
      <c r="G367" s="742"/>
      <c r="H367" s="742"/>
    </row>
    <row r="368" spans="2:8" ht="15.75" customHeight="1">
      <c r="B368" s="741"/>
      <c r="C368" s="742"/>
      <c r="D368" s="742"/>
      <c r="E368" s="742"/>
      <c r="F368" s="742"/>
      <c r="G368" s="742"/>
      <c r="H368" s="742"/>
    </row>
    <row r="369" spans="2:8" ht="15.75" customHeight="1">
      <c r="B369" s="741"/>
      <c r="C369" s="742"/>
      <c r="D369" s="742"/>
      <c r="E369" s="742"/>
      <c r="F369" s="742"/>
      <c r="G369" s="742"/>
      <c r="H369" s="742"/>
    </row>
    <row r="370" spans="2:8" ht="15.75" customHeight="1">
      <c r="B370" s="741"/>
      <c r="C370" s="742"/>
      <c r="D370" s="742"/>
      <c r="E370" s="742"/>
      <c r="F370" s="742"/>
      <c r="G370" s="742"/>
      <c r="H370" s="742"/>
    </row>
    <row r="371" spans="2:8" ht="15.75" customHeight="1">
      <c r="B371" s="741"/>
      <c r="C371" s="742"/>
      <c r="D371" s="742"/>
      <c r="E371" s="742"/>
      <c r="F371" s="742"/>
      <c r="G371" s="742"/>
      <c r="H371" s="742"/>
    </row>
    <row r="372" spans="2:8" ht="15.75" customHeight="1">
      <c r="B372" s="741"/>
      <c r="C372" s="742"/>
      <c r="D372" s="742"/>
      <c r="E372" s="742"/>
      <c r="F372" s="742"/>
      <c r="G372" s="742"/>
      <c r="H372" s="742"/>
    </row>
    <row r="373" spans="2:8" ht="15.75" customHeight="1">
      <c r="B373" s="741"/>
      <c r="C373" s="742"/>
      <c r="D373" s="742"/>
      <c r="E373" s="742"/>
      <c r="F373" s="742"/>
      <c r="G373" s="742"/>
      <c r="H373" s="742"/>
    </row>
    <row r="374" spans="2:8" ht="15.75" customHeight="1">
      <c r="B374" s="741"/>
      <c r="C374" s="742"/>
      <c r="D374" s="742"/>
      <c r="E374" s="742"/>
      <c r="F374" s="742"/>
      <c r="G374" s="742"/>
      <c r="H374" s="742"/>
    </row>
    <row r="375" spans="2:8" ht="15.75" customHeight="1">
      <c r="B375" s="741"/>
      <c r="C375" s="742"/>
      <c r="D375" s="742"/>
      <c r="E375" s="742"/>
      <c r="F375" s="742"/>
      <c r="G375" s="742"/>
      <c r="H375" s="742"/>
    </row>
    <row r="376" spans="2:8" ht="15.75" customHeight="1">
      <c r="B376" s="741"/>
      <c r="C376" s="742"/>
      <c r="D376" s="742"/>
      <c r="E376" s="742"/>
      <c r="F376" s="742"/>
      <c r="G376" s="742"/>
      <c r="H376" s="742"/>
    </row>
    <row r="377" spans="2:8" ht="15.75" customHeight="1">
      <c r="B377" s="741"/>
      <c r="C377" s="742"/>
      <c r="D377" s="742"/>
      <c r="E377" s="742"/>
      <c r="F377" s="742"/>
      <c r="G377" s="742"/>
      <c r="H377" s="742"/>
    </row>
    <row r="378" spans="2:8" ht="15.75" customHeight="1">
      <c r="B378" s="741"/>
      <c r="C378" s="742"/>
      <c r="D378" s="742"/>
      <c r="E378" s="742"/>
      <c r="F378" s="742"/>
      <c r="G378" s="742"/>
      <c r="H378" s="742"/>
    </row>
    <row r="379" spans="2:8" ht="15.75" customHeight="1">
      <c r="B379" s="741"/>
      <c r="C379" s="742"/>
      <c r="D379" s="742"/>
      <c r="E379" s="742"/>
      <c r="F379" s="742"/>
      <c r="G379" s="742"/>
      <c r="H379" s="742"/>
    </row>
    <row r="380" spans="2:8" ht="15.75" customHeight="1">
      <c r="B380" s="741"/>
      <c r="C380" s="742"/>
      <c r="D380" s="742"/>
      <c r="E380" s="742"/>
      <c r="F380" s="742"/>
      <c r="G380" s="742"/>
      <c r="H380" s="742"/>
    </row>
    <row r="381" spans="2:8" ht="15.75" customHeight="1">
      <c r="B381" s="741"/>
      <c r="C381" s="742"/>
      <c r="D381" s="742"/>
      <c r="E381" s="742"/>
      <c r="F381" s="742"/>
      <c r="G381" s="742"/>
      <c r="H381" s="742"/>
    </row>
    <row r="382" spans="2:8" ht="15.75" customHeight="1">
      <c r="B382" s="741"/>
      <c r="C382" s="742"/>
      <c r="D382" s="742"/>
      <c r="E382" s="742"/>
      <c r="F382" s="742"/>
      <c r="G382" s="742"/>
      <c r="H382" s="742"/>
    </row>
    <row r="383" spans="2:8" ht="15.75" customHeight="1">
      <c r="B383" s="741"/>
      <c r="C383" s="742"/>
      <c r="D383" s="742"/>
      <c r="E383" s="742"/>
      <c r="F383" s="742"/>
      <c r="G383" s="742"/>
      <c r="H383" s="742"/>
    </row>
    <row r="384" spans="2:8" ht="15.75" customHeight="1">
      <c r="B384" s="741"/>
      <c r="C384" s="742"/>
      <c r="D384" s="742"/>
      <c r="E384" s="742"/>
      <c r="F384" s="742"/>
      <c r="G384" s="742"/>
      <c r="H384" s="742"/>
    </row>
    <row r="385" spans="2:8" ht="15.75" customHeight="1">
      <c r="B385" s="741"/>
      <c r="C385" s="742"/>
      <c r="D385" s="742"/>
      <c r="E385" s="742"/>
      <c r="F385" s="742"/>
      <c r="G385" s="742"/>
      <c r="H385" s="742"/>
    </row>
    <row r="386" spans="2:8" ht="15.75" customHeight="1">
      <c r="B386" s="741"/>
      <c r="C386" s="742"/>
      <c r="D386" s="742"/>
      <c r="E386" s="742"/>
      <c r="F386" s="742"/>
      <c r="G386" s="742"/>
      <c r="H386" s="742"/>
    </row>
    <row r="387" spans="2:8" ht="15.75" customHeight="1">
      <c r="B387" s="741"/>
      <c r="C387" s="742"/>
      <c r="D387" s="742"/>
      <c r="E387" s="742"/>
      <c r="F387" s="742"/>
      <c r="G387" s="742"/>
      <c r="H387" s="742"/>
    </row>
    <row r="388" spans="2:8" ht="15.75" customHeight="1">
      <c r="B388" s="741"/>
      <c r="C388" s="742"/>
      <c r="D388" s="742"/>
      <c r="E388" s="742"/>
      <c r="F388" s="742"/>
      <c r="G388" s="742"/>
      <c r="H388" s="742"/>
    </row>
    <row r="389" spans="2:8" ht="15.75" customHeight="1">
      <c r="B389" s="741"/>
      <c r="C389" s="742"/>
      <c r="D389" s="742"/>
      <c r="E389" s="742"/>
      <c r="F389" s="742"/>
      <c r="G389" s="742"/>
      <c r="H389" s="742"/>
    </row>
    <row r="390" spans="2:8" ht="15.75" customHeight="1">
      <c r="B390" s="741"/>
      <c r="C390" s="742"/>
      <c r="D390" s="742"/>
      <c r="E390" s="742"/>
      <c r="F390" s="742"/>
      <c r="G390" s="742"/>
      <c r="H390" s="742"/>
    </row>
    <row r="391" spans="2:8" ht="15.75" customHeight="1">
      <c r="B391" s="741"/>
      <c r="C391" s="742"/>
      <c r="D391" s="742"/>
      <c r="E391" s="742"/>
      <c r="F391" s="742"/>
      <c r="G391" s="742"/>
      <c r="H391" s="742"/>
    </row>
    <row r="392" spans="2:8" ht="15.75" customHeight="1">
      <c r="B392" s="741"/>
      <c r="C392" s="742"/>
      <c r="D392" s="742"/>
      <c r="E392" s="742"/>
      <c r="F392" s="742"/>
      <c r="G392" s="742"/>
      <c r="H392" s="742"/>
    </row>
    <row r="393" spans="2:8" ht="15.75" customHeight="1">
      <c r="B393" s="741"/>
      <c r="C393" s="742"/>
      <c r="D393" s="742"/>
      <c r="E393" s="742"/>
      <c r="F393" s="742"/>
      <c r="G393" s="742"/>
      <c r="H393" s="742"/>
    </row>
    <row r="394" spans="2:8" ht="15.75" customHeight="1">
      <c r="B394" s="741"/>
      <c r="C394" s="742"/>
      <c r="D394" s="742"/>
      <c r="E394" s="742"/>
      <c r="F394" s="742"/>
      <c r="G394" s="742"/>
      <c r="H394" s="742"/>
    </row>
    <row r="395" spans="2:8" ht="15.75" customHeight="1">
      <c r="B395" s="741"/>
      <c r="C395" s="742"/>
      <c r="D395" s="742"/>
      <c r="E395" s="742"/>
      <c r="F395" s="742"/>
      <c r="G395" s="742"/>
      <c r="H395" s="742"/>
    </row>
    <row r="396" spans="2:8" ht="15.75" customHeight="1">
      <c r="B396" s="741"/>
      <c r="C396" s="742"/>
      <c r="D396" s="742"/>
      <c r="E396" s="742"/>
      <c r="F396" s="742"/>
      <c r="G396" s="742"/>
      <c r="H396" s="742"/>
    </row>
    <row r="397" spans="2:8" ht="15.75" customHeight="1">
      <c r="B397" s="741"/>
      <c r="C397" s="742"/>
      <c r="D397" s="742"/>
      <c r="E397" s="742"/>
      <c r="F397" s="742"/>
      <c r="G397" s="742"/>
      <c r="H397" s="742"/>
    </row>
    <row r="398" spans="2:8" ht="15.75" customHeight="1">
      <c r="B398" s="741"/>
      <c r="C398" s="742"/>
      <c r="D398" s="742"/>
      <c r="E398" s="742"/>
      <c r="F398" s="742"/>
      <c r="G398" s="742"/>
      <c r="H398" s="742"/>
    </row>
    <row r="399" spans="2:8" ht="15.75" customHeight="1">
      <c r="B399" s="741"/>
      <c r="C399" s="742"/>
      <c r="D399" s="742"/>
      <c r="E399" s="742"/>
      <c r="F399" s="742"/>
      <c r="G399" s="742"/>
      <c r="H399" s="742"/>
    </row>
    <row r="400" spans="2:8" ht="15.75" customHeight="1">
      <c r="B400" s="741"/>
      <c r="C400" s="742"/>
      <c r="D400" s="742"/>
      <c r="E400" s="742"/>
      <c r="F400" s="742"/>
      <c r="G400" s="742"/>
      <c r="H400" s="742"/>
    </row>
    <row r="401" spans="2:8" ht="15.75" customHeight="1">
      <c r="B401" s="741"/>
      <c r="C401" s="742"/>
      <c r="D401" s="742"/>
      <c r="E401" s="742"/>
      <c r="F401" s="742"/>
      <c r="G401" s="742"/>
      <c r="H401" s="742"/>
    </row>
    <row r="402" spans="2:8" ht="15.75" customHeight="1">
      <c r="B402" s="741"/>
      <c r="C402" s="742"/>
      <c r="D402" s="742"/>
      <c r="E402" s="742"/>
      <c r="F402" s="742"/>
      <c r="G402" s="742"/>
      <c r="H402" s="742"/>
    </row>
    <row r="403" spans="2:8" ht="15.75" customHeight="1">
      <c r="B403" s="741"/>
      <c r="C403" s="742"/>
      <c r="D403" s="742"/>
      <c r="E403" s="742"/>
      <c r="F403" s="742"/>
      <c r="G403" s="742"/>
      <c r="H403" s="742"/>
    </row>
    <row r="404" spans="2:8" ht="15.75" customHeight="1">
      <c r="B404" s="741"/>
      <c r="C404" s="742"/>
      <c r="D404" s="742"/>
      <c r="E404" s="742"/>
      <c r="F404" s="742"/>
      <c r="G404" s="742"/>
      <c r="H404" s="742"/>
    </row>
    <row r="405" spans="2:8" ht="15.75" customHeight="1">
      <c r="B405" s="741"/>
      <c r="C405" s="742"/>
      <c r="D405" s="742"/>
      <c r="E405" s="742"/>
      <c r="F405" s="742"/>
      <c r="G405" s="742"/>
      <c r="H405" s="742"/>
    </row>
    <row r="406" spans="2:8" ht="15.75" customHeight="1">
      <c r="B406" s="741"/>
      <c r="C406" s="742"/>
      <c r="D406" s="742"/>
      <c r="E406" s="742"/>
      <c r="F406" s="742"/>
      <c r="G406" s="742"/>
      <c r="H406" s="742"/>
    </row>
    <row r="407" spans="2:8" ht="15.75" customHeight="1">
      <c r="B407" s="741"/>
      <c r="C407" s="742"/>
      <c r="D407" s="742"/>
      <c r="E407" s="742"/>
      <c r="F407" s="742"/>
      <c r="G407" s="742"/>
      <c r="H407" s="742"/>
    </row>
    <row r="408" spans="2:8" ht="15.75" customHeight="1">
      <c r="B408" s="741"/>
      <c r="C408" s="742"/>
      <c r="D408" s="742"/>
      <c r="E408" s="742"/>
      <c r="F408" s="742"/>
      <c r="G408" s="742"/>
      <c r="H408" s="742"/>
    </row>
    <row r="409" spans="2:8" ht="15.75" customHeight="1">
      <c r="B409" s="741"/>
      <c r="C409" s="742"/>
      <c r="D409" s="742"/>
      <c r="E409" s="742"/>
      <c r="F409" s="742"/>
      <c r="G409" s="742"/>
      <c r="H409" s="742"/>
    </row>
    <row r="410" spans="2:8" ht="15.75" customHeight="1">
      <c r="B410" s="741"/>
      <c r="C410" s="742"/>
      <c r="D410" s="742"/>
      <c r="E410" s="742"/>
      <c r="F410" s="742"/>
      <c r="G410" s="742"/>
      <c r="H410" s="742"/>
    </row>
    <row r="411" spans="2:8" ht="15.75" customHeight="1">
      <c r="B411" s="741"/>
      <c r="C411" s="742"/>
      <c r="D411" s="742"/>
      <c r="E411" s="742"/>
      <c r="F411" s="742"/>
      <c r="G411" s="742"/>
      <c r="H411" s="742"/>
    </row>
    <row r="412" spans="2:8" ht="15.75" customHeight="1">
      <c r="B412" s="741"/>
      <c r="C412" s="742"/>
      <c r="D412" s="742"/>
      <c r="E412" s="742"/>
      <c r="F412" s="742"/>
      <c r="G412" s="742"/>
      <c r="H412" s="742"/>
    </row>
    <row r="413" spans="2:8" ht="15.75" customHeight="1">
      <c r="B413" s="741"/>
      <c r="C413" s="742"/>
      <c r="D413" s="742"/>
      <c r="E413" s="742"/>
      <c r="F413" s="742"/>
      <c r="G413" s="742"/>
      <c r="H413" s="742"/>
    </row>
    <row r="414" spans="2:8" ht="15.75" customHeight="1">
      <c r="B414" s="741"/>
      <c r="C414" s="742"/>
      <c r="D414" s="742"/>
      <c r="E414" s="742"/>
      <c r="F414" s="742"/>
      <c r="G414" s="742"/>
      <c r="H414" s="742"/>
    </row>
    <row r="415" spans="2:8" ht="15.75" customHeight="1">
      <c r="B415" s="741"/>
      <c r="C415" s="742"/>
      <c r="D415" s="742"/>
      <c r="E415" s="742"/>
      <c r="F415" s="742"/>
      <c r="G415" s="742"/>
      <c r="H415" s="742"/>
    </row>
    <row r="416" spans="2:8" ht="15.75" customHeight="1">
      <c r="B416" s="741"/>
      <c r="C416" s="742"/>
      <c r="D416" s="742"/>
      <c r="E416" s="742"/>
      <c r="F416" s="742"/>
      <c r="G416" s="742"/>
      <c r="H416" s="742"/>
    </row>
    <row r="417" spans="2:8" ht="15.75" customHeight="1">
      <c r="B417" s="741"/>
      <c r="C417" s="742"/>
      <c r="D417" s="742"/>
      <c r="E417" s="742"/>
      <c r="F417" s="742"/>
      <c r="G417" s="742"/>
      <c r="H417" s="742"/>
    </row>
    <row r="418" spans="2:8" ht="15.75" customHeight="1">
      <c r="B418" s="741"/>
      <c r="C418" s="742"/>
      <c r="D418" s="742"/>
      <c r="E418" s="742"/>
      <c r="F418" s="742"/>
      <c r="G418" s="742"/>
      <c r="H418" s="742"/>
    </row>
    <row r="419" spans="2:8" ht="15.75" customHeight="1">
      <c r="B419" s="741"/>
      <c r="C419" s="742"/>
      <c r="D419" s="742"/>
      <c r="E419" s="742"/>
      <c r="F419" s="742"/>
      <c r="G419" s="742"/>
      <c r="H419" s="742"/>
    </row>
    <row r="420" spans="2:8" ht="15.75" customHeight="1">
      <c r="B420" s="741"/>
      <c r="C420" s="742"/>
      <c r="D420" s="742"/>
      <c r="E420" s="742"/>
      <c r="F420" s="742"/>
      <c r="G420" s="742"/>
      <c r="H420" s="742"/>
    </row>
    <row r="421" spans="2:8" ht="15.75" customHeight="1">
      <c r="B421" s="741"/>
      <c r="C421" s="742"/>
      <c r="D421" s="742"/>
      <c r="E421" s="742"/>
      <c r="F421" s="742"/>
      <c r="G421" s="742"/>
      <c r="H421" s="742"/>
    </row>
    <row r="422" spans="2:8" ht="15.75" customHeight="1">
      <c r="B422" s="741"/>
      <c r="C422" s="742"/>
      <c r="D422" s="742"/>
      <c r="E422" s="742"/>
      <c r="F422" s="742"/>
      <c r="G422" s="742"/>
      <c r="H422" s="742"/>
    </row>
    <row r="423" spans="2:8" ht="15.75" customHeight="1">
      <c r="B423" s="741"/>
      <c r="C423" s="742"/>
      <c r="D423" s="742"/>
      <c r="E423" s="742"/>
      <c r="F423" s="742"/>
      <c r="G423" s="742"/>
      <c r="H423" s="742"/>
    </row>
    <row r="424" spans="2:8" ht="15.75" customHeight="1">
      <c r="B424" s="741"/>
      <c r="C424" s="742"/>
      <c r="D424" s="742"/>
      <c r="E424" s="742"/>
      <c r="F424" s="742"/>
      <c r="G424" s="742"/>
      <c r="H424" s="742"/>
    </row>
    <row r="425" spans="2:8" ht="15.75" customHeight="1">
      <c r="B425" s="741"/>
      <c r="C425" s="742"/>
      <c r="D425" s="742"/>
      <c r="E425" s="742"/>
      <c r="F425" s="742"/>
      <c r="G425" s="742"/>
      <c r="H425" s="742"/>
    </row>
    <row r="426" spans="2:8" ht="15.75" customHeight="1">
      <c r="B426" s="741"/>
      <c r="C426" s="742"/>
      <c r="D426" s="742"/>
      <c r="E426" s="742"/>
      <c r="F426" s="742"/>
      <c r="G426" s="742"/>
      <c r="H426" s="742"/>
    </row>
    <row r="427" spans="2:8" ht="15.75" customHeight="1">
      <c r="B427" s="741"/>
      <c r="C427" s="742"/>
      <c r="D427" s="742"/>
      <c r="E427" s="742"/>
      <c r="F427" s="742"/>
      <c r="G427" s="742"/>
      <c r="H427" s="742"/>
    </row>
    <row r="428" spans="2:8" ht="15.75" customHeight="1">
      <c r="B428" s="741"/>
      <c r="C428" s="742"/>
      <c r="D428" s="742"/>
      <c r="E428" s="742"/>
      <c r="F428" s="742"/>
      <c r="G428" s="742"/>
      <c r="H428" s="742"/>
    </row>
    <row r="429" spans="2:8" ht="15.75" customHeight="1">
      <c r="B429" s="741"/>
      <c r="C429" s="742"/>
      <c r="D429" s="742"/>
      <c r="E429" s="742"/>
      <c r="F429" s="742"/>
      <c r="G429" s="742"/>
      <c r="H429" s="742"/>
    </row>
    <row r="430" spans="2:8" ht="15.75" customHeight="1">
      <c r="B430" s="741"/>
      <c r="C430" s="742"/>
      <c r="D430" s="742"/>
      <c r="E430" s="742"/>
      <c r="F430" s="742"/>
      <c r="G430" s="742"/>
      <c r="H430" s="742"/>
    </row>
    <row r="431" spans="2:8" ht="15.75" customHeight="1">
      <c r="B431" s="741"/>
      <c r="C431" s="742"/>
      <c r="D431" s="742"/>
      <c r="E431" s="742"/>
      <c r="F431" s="742"/>
      <c r="G431" s="742"/>
      <c r="H431" s="742"/>
    </row>
    <row r="432" spans="2:8" ht="15.75" customHeight="1">
      <c r="B432" s="741"/>
      <c r="C432" s="742"/>
      <c r="D432" s="742"/>
      <c r="E432" s="742"/>
      <c r="F432" s="742"/>
      <c r="G432" s="742"/>
      <c r="H432" s="742"/>
    </row>
    <row r="433" spans="2:8" ht="15.75" customHeight="1">
      <c r="B433" s="741"/>
      <c r="C433" s="742"/>
      <c r="D433" s="742"/>
      <c r="E433" s="742"/>
      <c r="F433" s="742"/>
      <c r="G433" s="742"/>
      <c r="H433" s="742"/>
    </row>
    <row r="434" spans="2:8" ht="15.75" customHeight="1">
      <c r="B434" s="741"/>
      <c r="C434" s="742"/>
      <c r="D434" s="742"/>
      <c r="E434" s="742"/>
      <c r="F434" s="742"/>
      <c r="G434" s="742"/>
      <c r="H434" s="742"/>
    </row>
    <row r="435" spans="2:8" ht="15.75" customHeight="1">
      <c r="B435" s="741"/>
      <c r="C435" s="742"/>
      <c r="D435" s="742"/>
      <c r="E435" s="742"/>
      <c r="F435" s="742"/>
      <c r="G435" s="742"/>
      <c r="H435" s="742"/>
    </row>
    <row r="436" spans="2:8" ht="15.75" customHeight="1">
      <c r="B436" s="741"/>
      <c r="C436" s="742"/>
      <c r="D436" s="742"/>
      <c r="E436" s="742"/>
      <c r="F436" s="742"/>
      <c r="G436" s="742"/>
      <c r="H436" s="742"/>
    </row>
    <row r="437" spans="2:8" ht="15.75" customHeight="1">
      <c r="B437" s="741"/>
      <c r="C437" s="742"/>
      <c r="D437" s="742"/>
      <c r="E437" s="742"/>
      <c r="F437" s="742"/>
      <c r="G437" s="742"/>
      <c r="H437" s="742"/>
    </row>
    <row r="438" spans="2:8" ht="15.75" customHeight="1">
      <c r="B438" s="741"/>
      <c r="C438" s="742"/>
      <c r="D438" s="742"/>
      <c r="E438" s="742"/>
      <c r="F438" s="742"/>
      <c r="G438" s="742"/>
      <c r="H438" s="742"/>
    </row>
    <row r="439" spans="2:8" ht="15.75" customHeight="1">
      <c r="B439" s="741"/>
      <c r="C439" s="742"/>
      <c r="D439" s="742"/>
      <c r="E439" s="742"/>
      <c r="F439" s="742"/>
      <c r="G439" s="742"/>
      <c r="H439" s="742"/>
    </row>
    <row r="440" spans="2:8" ht="15.75" customHeight="1">
      <c r="B440" s="741"/>
      <c r="C440" s="742"/>
      <c r="D440" s="742"/>
      <c r="E440" s="742"/>
      <c r="F440" s="742"/>
      <c r="G440" s="742"/>
      <c r="H440" s="742"/>
    </row>
    <row r="441" spans="2:8" ht="15.75" customHeight="1">
      <c r="B441" s="741"/>
      <c r="C441" s="742"/>
      <c r="D441" s="742"/>
      <c r="E441" s="742"/>
      <c r="F441" s="742"/>
      <c r="G441" s="742"/>
      <c r="H441" s="742"/>
    </row>
    <row r="442" spans="2:8" ht="15.75" customHeight="1">
      <c r="B442" s="741"/>
      <c r="C442" s="742"/>
      <c r="D442" s="742"/>
      <c r="E442" s="742"/>
      <c r="F442" s="742"/>
      <c r="G442" s="742"/>
      <c r="H442" s="742"/>
    </row>
    <row r="443" spans="2:8" ht="15.75" customHeight="1">
      <c r="B443" s="741"/>
      <c r="C443" s="742"/>
      <c r="D443" s="742"/>
      <c r="E443" s="742"/>
      <c r="F443" s="742"/>
      <c r="G443" s="742"/>
      <c r="H443" s="742"/>
    </row>
    <row r="444" spans="2:8" ht="15.75" customHeight="1">
      <c r="B444" s="741"/>
      <c r="C444" s="742"/>
      <c r="D444" s="742"/>
      <c r="E444" s="742"/>
      <c r="F444" s="742"/>
      <c r="G444" s="742"/>
      <c r="H444" s="742"/>
    </row>
    <row r="445" spans="2:8" ht="15.75" customHeight="1">
      <c r="B445" s="741"/>
      <c r="C445" s="742"/>
      <c r="D445" s="742"/>
      <c r="E445" s="742"/>
      <c r="F445" s="742"/>
      <c r="G445" s="742"/>
      <c r="H445" s="742"/>
    </row>
    <row r="446" spans="2:8" ht="15.75" customHeight="1">
      <c r="B446" s="741"/>
      <c r="C446" s="742"/>
      <c r="D446" s="742"/>
      <c r="E446" s="742"/>
      <c r="F446" s="742"/>
      <c r="G446" s="742"/>
      <c r="H446" s="742"/>
    </row>
    <row r="447" spans="2:8" ht="15.75" customHeight="1">
      <c r="B447" s="741"/>
      <c r="C447" s="742"/>
      <c r="D447" s="742"/>
      <c r="E447" s="742"/>
      <c r="F447" s="742"/>
      <c r="G447" s="742"/>
      <c r="H447" s="742"/>
    </row>
    <row r="448" spans="2:8" ht="15.75" customHeight="1">
      <c r="B448" s="741"/>
      <c r="C448" s="742"/>
      <c r="D448" s="742"/>
      <c r="E448" s="742"/>
      <c r="F448" s="742"/>
      <c r="G448" s="742"/>
      <c r="H448" s="742"/>
    </row>
    <row r="449" spans="2:8" ht="15.75" customHeight="1">
      <c r="B449" s="741"/>
      <c r="C449" s="742"/>
      <c r="D449" s="742"/>
      <c r="E449" s="742"/>
      <c r="F449" s="742"/>
      <c r="G449" s="742"/>
      <c r="H449" s="742"/>
    </row>
    <row r="450" spans="2:8" ht="15.75" customHeight="1">
      <c r="B450" s="741"/>
      <c r="C450" s="742"/>
      <c r="D450" s="742"/>
      <c r="E450" s="742"/>
      <c r="F450" s="742"/>
      <c r="G450" s="742"/>
      <c r="H450" s="742"/>
    </row>
    <row r="451" spans="2:8" ht="15.75" customHeight="1">
      <c r="B451" s="741"/>
      <c r="C451" s="742"/>
      <c r="D451" s="742"/>
      <c r="E451" s="742"/>
      <c r="F451" s="742"/>
      <c r="G451" s="742"/>
      <c r="H451" s="742"/>
    </row>
    <row r="452" spans="2:8" ht="15.75" customHeight="1">
      <c r="B452" s="741"/>
      <c r="C452" s="742"/>
      <c r="D452" s="742"/>
      <c r="E452" s="742"/>
      <c r="F452" s="742"/>
      <c r="G452" s="742"/>
      <c r="H452" s="742"/>
    </row>
    <row r="453" spans="2:8" ht="15.75" customHeight="1">
      <c r="B453" s="741"/>
      <c r="C453" s="742"/>
      <c r="D453" s="742"/>
      <c r="E453" s="742"/>
      <c r="F453" s="742"/>
      <c r="G453" s="742"/>
      <c r="H453" s="742"/>
    </row>
    <row r="454" spans="2:8" ht="15.75" customHeight="1">
      <c r="B454" s="741"/>
      <c r="C454" s="742"/>
      <c r="D454" s="742"/>
      <c r="E454" s="742"/>
      <c r="F454" s="742"/>
      <c r="G454" s="742"/>
      <c r="H454" s="742"/>
    </row>
    <row r="455" spans="2:8" ht="15.75" customHeight="1">
      <c r="B455" s="741"/>
      <c r="C455" s="742"/>
      <c r="D455" s="742"/>
      <c r="E455" s="742"/>
      <c r="F455" s="742"/>
      <c r="G455" s="742"/>
      <c r="H455" s="742"/>
    </row>
    <row r="456" spans="2:8" ht="15.75" customHeight="1">
      <c r="B456" s="741"/>
      <c r="C456" s="742"/>
      <c r="D456" s="742"/>
      <c r="E456" s="742"/>
      <c r="F456" s="742"/>
      <c r="G456" s="742"/>
      <c r="H456" s="742"/>
    </row>
    <row r="457" spans="2:8" ht="15.75" customHeight="1">
      <c r="B457" s="741"/>
      <c r="C457" s="742"/>
      <c r="D457" s="742"/>
      <c r="E457" s="742"/>
      <c r="F457" s="742"/>
      <c r="G457" s="742"/>
      <c r="H457" s="742"/>
    </row>
    <row r="458" spans="2:8" ht="15.75" customHeight="1">
      <c r="B458" s="741"/>
      <c r="C458" s="742"/>
      <c r="D458" s="742"/>
      <c r="E458" s="742"/>
      <c r="F458" s="742"/>
      <c r="G458" s="742"/>
      <c r="H458" s="742"/>
    </row>
    <row r="459" spans="2:8" ht="15.75" customHeight="1">
      <c r="B459" s="741"/>
      <c r="C459" s="742"/>
      <c r="D459" s="742"/>
      <c r="E459" s="742"/>
      <c r="F459" s="742"/>
      <c r="G459" s="742"/>
      <c r="H459" s="742"/>
    </row>
    <row r="460" spans="2:8" ht="15.75" customHeight="1">
      <c r="B460" s="741"/>
      <c r="C460" s="742"/>
      <c r="D460" s="742"/>
      <c r="E460" s="742"/>
      <c r="F460" s="742"/>
      <c r="G460" s="742"/>
      <c r="H460" s="742"/>
    </row>
    <row r="461" spans="2:8" ht="15.75" customHeight="1">
      <c r="B461" s="741"/>
      <c r="C461" s="742"/>
      <c r="D461" s="742"/>
      <c r="E461" s="742"/>
      <c r="F461" s="742"/>
      <c r="G461" s="742"/>
      <c r="H461" s="742"/>
    </row>
    <row r="462" spans="2:8" ht="15.75" customHeight="1">
      <c r="B462" s="741"/>
      <c r="C462" s="742"/>
      <c r="D462" s="742"/>
      <c r="E462" s="742"/>
      <c r="F462" s="742"/>
      <c r="G462" s="742"/>
      <c r="H462" s="742"/>
    </row>
    <row r="463" spans="2:8" ht="15.75" customHeight="1">
      <c r="B463" s="741"/>
      <c r="C463" s="742"/>
      <c r="D463" s="742"/>
      <c r="E463" s="742"/>
      <c r="F463" s="742"/>
      <c r="G463" s="742"/>
      <c r="H463" s="742"/>
    </row>
    <row r="464" spans="2:8" ht="15.75" customHeight="1">
      <c r="B464" s="741"/>
      <c r="C464" s="742"/>
      <c r="D464" s="742"/>
      <c r="E464" s="742"/>
      <c r="F464" s="742"/>
      <c r="G464" s="742"/>
      <c r="H464" s="742"/>
    </row>
    <row r="465" spans="2:8" ht="15.75" customHeight="1">
      <c r="B465" s="741"/>
      <c r="C465" s="742"/>
      <c r="D465" s="742"/>
      <c r="E465" s="742"/>
      <c r="F465" s="742"/>
      <c r="G465" s="742"/>
      <c r="H465" s="742"/>
    </row>
    <row r="466" spans="2:8" ht="15.75" customHeight="1">
      <c r="B466" s="741"/>
      <c r="C466" s="742"/>
      <c r="D466" s="742"/>
      <c r="E466" s="742"/>
      <c r="F466" s="742"/>
      <c r="G466" s="742"/>
      <c r="H466" s="742"/>
    </row>
    <row r="467" spans="2:8" ht="15.75" customHeight="1">
      <c r="B467" s="741"/>
      <c r="C467" s="742"/>
      <c r="D467" s="742"/>
      <c r="E467" s="742"/>
      <c r="F467" s="742"/>
      <c r="G467" s="742"/>
      <c r="H467" s="742"/>
    </row>
    <row r="468" spans="2:8" ht="15.75" customHeight="1">
      <c r="B468" s="741"/>
      <c r="C468" s="742"/>
      <c r="D468" s="742"/>
      <c r="E468" s="742"/>
      <c r="F468" s="742"/>
      <c r="G468" s="742"/>
      <c r="H468" s="742"/>
    </row>
    <row r="469" spans="2:8" ht="15.75" customHeight="1">
      <c r="B469" s="741"/>
      <c r="C469" s="742"/>
      <c r="D469" s="742"/>
      <c r="E469" s="742"/>
      <c r="F469" s="742"/>
      <c r="G469" s="742"/>
      <c r="H469" s="742"/>
    </row>
    <row r="470" spans="2:8" ht="15.75" customHeight="1">
      <c r="B470" s="741"/>
      <c r="C470" s="742"/>
      <c r="D470" s="742"/>
      <c r="E470" s="742"/>
      <c r="F470" s="742"/>
      <c r="G470" s="742"/>
      <c r="H470" s="742"/>
    </row>
    <row r="471" spans="2:8" ht="15.75" customHeight="1">
      <c r="B471" s="741"/>
      <c r="C471" s="742"/>
      <c r="D471" s="742"/>
      <c r="E471" s="742"/>
      <c r="F471" s="742"/>
      <c r="G471" s="742"/>
      <c r="H471" s="742"/>
    </row>
    <row r="472" spans="2:8" ht="15.75" customHeight="1">
      <c r="B472" s="741"/>
      <c r="C472" s="742"/>
      <c r="D472" s="742"/>
      <c r="E472" s="742"/>
      <c r="F472" s="742"/>
      <c r="G472" s="742"/>
      <c r="H472" s="742"/>
    </row>
    <row r="473" spans="2:8" ht="15.75" customHeight="1">
      <c r="B473" s="741"/>
      <c r="C473" s="742"/>
      <c r="D473" s="742"/>
      <c r="E473" s="742"/>
      <c r="F473" s="742"/>
      <c r="G473" s="742"/>
      <c r="H473" s="742"/>
    </row>
    <row r="474" spans="2:8" ht="15.75" customHeight="1">
      <c r="B474" s="741"/>
      <c r="C474" s="742"/>
      <c r="D474" s="742"/>
      <c r="E474" s="742"/>
      <c r="F474" s="742"/>
      <c r="G474" s="742"/>
      <c r="H474" s="742"/>
    </row>
    <row r="475" spans="2:8" ht="15.75" customHeight="1">
      <c r="B475" s="741"/>
      <c r="C475" s="742"/>
      <c r="D475" s="742"/>
      <c r="E475" s="742"/>
      <c r="F475" s="742"/>
      <c r="G475" s="742"/>
      <c r="H475" s="742"/>
    </row>
    <row r="476" spans="2:8" ht="15.75" customHeight="1">
      <c r="B476" s="741"/>
      <c r="C476" s="742"/>
      <c r="D476" s="742"/>
      <c r="E476" s="742"/>
      <c r="F476" s="742"/>
      <c r="G476" s="742"/>
      <c r="H476" s="742"/>
    </row>
    <row r="477" spans="2:8" ht="15.75" customHeight="1">
      <c r="B477" s="741"/>
      <c r="C477" s="742"/>
      <c r="D477" s="742"/>
      <c r="E477" s="742"/>
      <c r="F477" s="742"/>
      <c r="G477" s="742"/>
      <c r="H477" s="742"/>
    </row>
    <row r="478" spans="2:8" ht="15.75" customHeight="1">
      <c r="B478" s="741"/>
      <c r="C478" s="742"/>
      <c r="D478" s="742"/>
      <c r="E478" s="742"/>
      <c r="F478" s="742"/>
      <c r="G478" s="742"/>
      <c r="H478" s="742"/>
    </row>
    <row r="479" spans="2:8" ht="15.75" customHeight="1">
      <c r="B479" s="741"/>
      <c r="C479" s="742"/>
      <c r="D479" s="742"/>
      <c r="E479" s="742"/>
      <c r="F479" s="742"/>
      <c r="G479" s="742"/>
      <c r="H479" s="742"/>
    </row>
    <row r="480" spans="2:8" ht="15.75" customHeight="1">
      <c r="B480" s="741"/>
      <c r="C480" s="742"/>
      <c r="D480" s="742"/>
      <c r="E480" s="742"/>
      <c r="F480" s="742"/>
      <c r="G480" s="742"/>
      <c r="H480" s="742"/>
    </row>
    <row r="481" spans="2:8" ht="15.75" customHeight="1">
      <c r="B481" s="741"/>
      <c r="C481" s="742"/>
      <c r="D481" s="742"/>
      <c r="E481" s="742"/>
      <c r="F481" s="742"/>
      <c r="G481" s="742"/>
      <c r="H481" s="742"/>
    </row>
    <row r="482" spans="2:8" ht="15.75" customHeight="1">
      <c r="B482" s="741"/>
      <c r="C482" s="742"/>
      <c r="D482" s="742"/>
      <c r="E482" s="742"/>
      <c r="F482" s="742"/>
      <c r="G482" s="742"/>
      <c r="H482" s="742"/>
    </row>
    <row r="483" spans="2:8" ht="15.75" customHeight="1">
      <c r="B483" s="741"/>
      <c r="C483" s="742"/>
      <c r="D483" s="742"/>
      <c r="E483" s="742"/>
      <c r="F483" s="742"/>
      <c r="G483" s="742"/>
      <c r="H483" s="742"/>
    </row>
    <row r="484" spans="2:8" ht="15.75" customHeight="1">
      <c r="B484" s="741"/>
      <c r="C484" s="742"/>
      <c r="D484" s="742"/>
      <c r="E484" s="742"/>
      <c r="F484" s="742"/>
      <c r="G484" s="742"/>
      <c r="H484" s="742"/>
    </row>
    <row r="485" spans="2:8" ht="15.75" customHeight="1">
      <c r="B485" s="741"/>
      <c r="C485" s="742"/>
      <c r="D485" s="742"/>
      <c r="E485" s="742"/>
      <c r="F485" s="742"/>
      <c r="G485" s="742"/>
      <c r="H485" s="742"/>
    </row>
    <row r="486" spans="2:8" ht="15.75" customHeight="1">
      <c r="B486" s="741"/>
      <c r="C486" s="742"/>
      <c r="D486" s="742"/>
      <c r="E486" s="742"/>
      <c r="F486" s="742"/>
      <c r="G486" s="742"/>
      <c r="H486" s="742"/>
    </row>
    <row r="487" spans="2:8" ht="15.75" customHeight="1">
      <c r="B487" s="741"/>
      <c r="C487" s="742"/>
      <c r="D487" s="742"/>
      <c r="E487" s="742"/>
      <c r="F487" s="742"/>
      <c r="G487" s="742"/>
      <c r="H487" s="742"/>
    </row>
    <row r="488" spans="2:8" ht="15.75" customHeight="1">
      <c r="B488" s="741"/>
      <c r="C488" s="742"/>
      <c r="D488" s="742"/>
      <c r="E488" s="742"/>
      <c r="F488" s="742"/>
      <c r="G488" s="742"/>
      <c r="H488" s="742"/>
    </row>
    <row r="489" spans="2:8" ht="15.75" customHeight="1">
      <c r="B489" s="741"/>
      <c r="C489" s="742"/>
      <c r="D489" s="742"/>
      <c r="E489" s="742"/>
      <c r="F489" s="742"/>
      <c r="G489" s="742"/>
      <c r="H489" s="742"/>
    </row>
    <row r="490" spans="2:8" ht="15.75" customHeight="1">
      <c r="B490" s="741"/>
      <c r="C490" s="742"/>
      <c r="D490" s="742"/>
      <c r="E490" s="742"/>
      <c r="F490" s="742"/>
      <c r="G490" s="742"/>
      <c r="H490" s="742"/>
    </row>
    <row r="491" spans="2:8" ht="15.75" customHeight="1">
      <c r="B491" s="741"/>
      <c r="C491" s="742"/>
      <c r="D491" s="742"/>
      <c r="E491" s="742"/>
      <c r="F491" s="742"/>
      <c r="G491" s="742"/>
      <c r="H491" s="742"/>
    </row>
    <row r="492" spans="2:8" ht="15.75" customHeight="1">
      <c r="B492" s="741"/>
      <c r="C492" s="742"/>
      <c r="D492" s="742"/>
      <c r="E492" s="742"/>
      <c r="F492" s="742"/>
      <c r="G492" s="742"/>
      <c r="H492" s="742"/>
    </row>
    <row r="493" spans="2:8" ht="15.75" customHeight="1">
      <c r="B493" s="741"/>
      <c r="C493" s="742"/>
      <c r="D493" s="742"/>
      <c r="E493" s="742"/>
      <c r="F493" s="742"/>
      <c r="G493" s="742"/>
      <c r="H493" s="742"/>
    </row>
    <row r="494" spans="2:8" ht="15.75" customHeight="1">
      <c r="B494" s="741"/>
      <c r="C494" s="742"/>
      <c r="D494" s="742"/>
      <c r="E494" s="742"/>
      <c r="F494" s="742"/>
      <c r="G494" s="742"/>
      <c r="H494" s="742"/>
    </row>
    <row r="495" spans="2:8" ht="15.75" customHeight="1">
      <c r="B495" s="741"/>
      <c r="C495" s="742"/>
      <c r="D495" s="742"/>
      <c r="E495" s="742"/>
      <c r="F495" s="742"/>
      <c r="G495" s="742"/>
      <c r="H495" s="742"/>
    </row>
    <row r="496" spans="2:8" ht="15.75" customHeight="1">
      <c r="B496" s="741"/>
      <c r="C496" s="742"/>
      <c r="D496" s="742"/>
      <c r="E496" s="742"/>
      <c r="F496" s="742"/>
      <c r="G496" s="742"/>
      <c r="H496" s="742"/>
    </row>
    <row r="497" spans="2:8" ht="15.75" customHeight="1">
      <c r="B497" s="741"/>
      <c r="C497" s="742"/>
      <c r="D497" s="742"/>
      <c r="E497" s="742"/>
      <c r="F497" s="742"/>
      <c r="G497" s="742"/>
      <c r="H497" s="742"/>
    </row>
    <row r="498" spans="2:8" ht="15.75" customHeight="1">
      <c r="B498" s="741"/>
      <c r="C498" s="742"/>
      <c r="D498" s="742"/>
      <c r="E498" s="742"/>
      <c r="F498" s="742"/>
      <c r="G498" s="742"/>
      <c r="H498" s="742"/>
    </row>
    <row r="499" spans="2:8" ht="15.75" customHeight="1">
      <c r="B499" s="741"/>
      <c r="C499" s="742"/>
      <c r="D499" s="742"/>
      <c r="E499" s="742"/>
      <c r="F499" s="742"/>
      <c r="G499" s="742"/>
      <c r="H499" s="742"/>
    </row>
    <row r="500" spans="2:8" ht="15.75" customHeight="1">
      <c r="B500" s="741"/>
      <c r="C500" s="742"/>
      <c r="D500" s="742"/>
      <c r="E500" s="742"/>
      <c r="F500" s="742"/>
      <c r="G500" s="742"/>
      <c r="H500" s="742"/>
    </row>
    <row r="501" spans="2:8" ht="15.75" customHeight="1">
      <c r="B501" s="741"/>
      <c r="C501" s="742"/>
      <c r="D501" s="742"/>
      <c r="E501" s="742"/>
      <c r="F501" s="742"/>
      <c r="G501" s="742"/>
      <c r="H501" s="742"/>
    </row>
    <row r="502" spans="2:8" ht="15.75" customHeight="1">
      <c r="B502" s="741"/>
      <c r="C502" s="742"/>
      <c r="D502" s="742"/>
      <c r="E502" s="742"/>
      <c r="F502" s="742"/>
      <c r="G502" s="742"/>
      <c r="H502" s="742"/>
    </row>
    <row r="503" spans="2:8" ht="15.75" customHeight="1">
      <c r="B503" s="741"/>
      <c r="C503" s="742"/>
      <c r="D503" s="742"/>
      <c r="E503" s="742"/>
      <c r="F503" s="742"/>
      <c r="G503" s="742"/>
      <c r="H503" s="742"/>
    </row>
    <row r="504" spans="2:8" ht="15.75" customHeight="1">
      <c r="B504" s="741"/>
      <c r="C504" s="742"/>
      <c r="D504" s="742"/>
      <c r="E504" s="742"/>
      <c r="F504" s="742"/>
      <c r="G504" s="742"/>
      <c r="H504" s="742"/>
    </row>
    <row r="505" spans="2:8" ht="15.75" customHeight="1">
      <c r="B505" s="741"/>
      <c r="C505" s="742"/>
      <c r="D505" s="742"/>
      <c r="E505" s="742"/>
      <c r="F505" s="742"/>
      <c r="G505" s="742"/>
      <c r="H505" s="742"/>
    </row>
    <row r="506" spans="2:8" ht="15.75" customHeight="1">
      <c r="B506" s="741"/>
      <c r="C506" s="742"/>
      <c r="D506" s="742"/>
      <c r="E506" s="742"/>
      <c r="F506" s="742"/>
      <c r="G506" s="742"/>
      <c r="H506" s="742"/>
    </row>
    <row r="507" spans="2:8" ht="15.75" customHeight="1">
      <c r="B507" s="741"/>
      <c r="C507" s="742"/>
      <c r="D507" s="742"/>
      <c r="E507" s="742"/>
      <c r="F507" s="742"/>
      <c r="G507" s="742"/>
      <c r="H507" s="742"/>
    </row>
    <row r="508" spans="2:8" ht="15.75" customHeight="1">
      <c r="B508" s="741"/>
      <c r="C508" s="742"/>
      <c r="D508" s="742"/>
      <c r="E508" s="742"/>
      <c r="F508" s="742"/>
      <c r="G508" s="742"/>
      <c r="H508" s="742"/>
    </row>
    <row r="509" spans="2:8" ht="15.75" customHeight="1">
      <c r="B509" s="741"/>
      <c r="C509" s="742"/>
      <c r="D509" s="742"/>
      <c r="E509" s="742"/>
      <c r="F509" s="742"/>
      <c r="G509" s="742"/>
      <c r="H509" s="742"/>
    </row>
    <row r="510" spans="2:8" ht="15.75" customHeight="1">
      <c r="B510" s="741"/>
      <c r="C510" s="742"/>
      <c r="D510" s="742"/>
      <c r="E510" s="742"/>
      <c r="F510" s="742"/>
      <c r="G510" s="742"/>
      <c r="H510" s="742"/>
    </row>
    <row r="511" spans="2:8" ht="15.75" customHeight="1">
      <c r="B511" s="741"/>
      <c r="C511" s="742"/>
      <c r="D511" s="742"/>
      <c r="E511" s="742"/>
      <c r="F511" s="742"/>
      <c r="G511" s="742"/>
      <c r="H511" s="742"/>
    </row>
    <row r="512" spans="2:8" ht="15.75" customHeight="1">
      <c r="B512" s="741"/>
      <c r="C512" s="742"/>
      <c r="D512" s="742"/>
      <c r="E512" s="742"/>
      <c r="F512" s="742"/>
      <c r="G512" s="742"/>
      <c r="H512" s="742"/>
    </row>
    <row r="513" spans="2:8" ht="15.75" customHeight="1">
      <c r="B513" s="741"/>
      <c r="C513" s="742"/>
      <c r="D513" s="742"/>
      <c r="E513" s="742"/>
      <c r="F513" s="742"/>
      <c r="G513" s="742"/>
      <c r="H513" s="742"/>
    </row>
    <row r="514" spans="2:8" ht="15.75" customHeight="1">
      <c r="B514" s="741"/>
      <c r="C514" s="742"/>
      <c r="D514" s="742"/>
      <c r="E514" s="742"/>
      <c r="F514" s="742"/>
      <c r="G514" s="742"/>
      <c r="H514" s="742"/>
    </row>
    <row r="515" spans="2:8" ht="15.75" customHeight="1">
      <c r="B515" s="741"/>
      <c r="C515" s="742"/>
      <c r="D515" s="742"/>
      <c r="E515" s="742"/>
      <c r="F515" s="742"/>
      <c r="G515" s="742"/>
      <c r="H515" s="742"/>
    </row>
    <row r="516" spans="2:8" ht="15.75" customHeight="1">
      <c r="B516" s="741"/>
      <c r="C516" s="742"/>
      <c r="D516" s="742"/>
      <c r="E516" s="742"/>
      <c r="F516" s="742"/>
      <c r="G516" s="742"/>
      <c r="H516" s="742"/>
    </row>
    <row r="517" spans="2:8" ht="15.75" customHeight="1">
      <c r="B517" s="741"/>
      <c r="C517" s="742"/>
      <c r="D517" s="742"/>
      <c r="E517" s="742"/>
      <c r="F517" s="742"/>
      <c r="G517" s="742"/>
      <c r="H517" s="742"/>
    </row>
    <row r="518" spans="2:8" ht="15.75" customHeight="1">
      <c r="B518" s="741"/>
      <c r="C518" s="742"/>
      <c r="D518" s="742"/>
      <c r="E518" s="742"/>
      <c r="F518" s="742"/>
      <c r="G518" s="742"/>
      <c r="H518" s="742"/>
    </row>
    <row r="519" spans="2:8" ht="15.75" customHeight="1">
      <c r="B519" s="741"/>
      <c r="C519" s="742"/>
      <c r="D519" s="742"/>
      <c r="E519" s="742"/>
      <c r="F519" s="742"/>
      <c r="G519" s="742"/>
      <c r="H519" s="742"/>
    </row>
    <row r="520" spans="2:8" ht="15.75" customHeight="1">
      <c r="B520" s="741"/>
      <c r="C520" s="742"/>
      <c r="D520" s="742"/>
      <c r="E520" s="742"/>
      <c r="F520" s="742"/>
      <c r="G520" s="742"/>
      <c r="H520" s="742"/>
    </row>
    <row r="521" spans="2:8" ht="15.75" customHeight="1">
      <c r="B521" s="741"/>
      <c r="C521" s="742"/>
      <c r="D521" s="742"/>
      <c r="E521" s="742"/>
      <c r="F521" s="742"/>
      <c r="G521" s="742"/>
      <c r="H521" s="742"/>
    </row>
    <row r="522" spans="2:8" ht="15.75" customHeight="1">
      <c r="B522" s="741"/>
      <c r="C522" s="742"/>
      <c r="D522" s="742"/>
      <c r="E522" s="742"/>
      <c r="F522" s="742"/>
      <c r="G522" s="742"/>
      <c r="H522" s="742"/>
    </row>
    <row r="523" spans="2:8" ht="15.75" customHeight="1">
      <c r="B523" s="741"/>
      <c r="C523" s="742"/>
      <c r="D523" s="742"/>
      <c r="E523" s="742"/>
      <c r="F523" s="742"/>
      <c r="G523" s="742"/>
      <c r="H523" s="742"/>
    </row>
    <row r="524" spans="2:8" ht="15.75" customHeight="1">
      <c r="B524" s="741"/>
      <c r="C524" s="742"/>
      <c r="D524" s="742"/>
      <c r="E524" s="742"/>
      <c r="F524" s="742"/>
      <c r="G524" s="742"/>
      <c r="H524" s="742"/>
    </row>
    <row r="525" spans="2:8" ht="15.75" customHeight="1">
      <c r="B525" s="741"/>
      <c r="C525" s="742"/>
      <c r="D525" s="742"/>
      <c r="E525" s="742"/>
      <c r="F525" s="742"/>
      <c r="G525" s="742"/>
      <c r="H525" s="742"/>
    </row>
    <row r="526" spans="2:8" ht="15.75" customHeight="1">
      <c r="B526" s="741"/>
      <c r="C526" s="742"/>
      <c r="D526" s="742"/>
      <c r="E526" s="742"/>
      <c r="F526" s="742"/>
      <c r="G526" s="742"/>
      <c r="H526" s="742"/>
    </row>
    <row r="527" spans="2:8" ht="15.75" customHeight="1">
      <c r="B527" s="741"/>
      <c r="C527" s="742"/>
      <c r="D527" s="742"/>
      <c r="E527" s="742"/>
      <c r="F527" s="742"/>
      <c r="G527" s="742"/>
      <c r="H527" s="742"/>
    </row>
    <row r="528" spans="2:8" ht="15.75" customHeight="1">
      <c r="B528" s="741"/>
      <c r="C528" s="742"/>
      <c r="D528" s="742"/>
      <c r="E528" s="742"/>
      <c r="F528" s="742"/>
      <c r="G528" s="742"/>
      <c r="H528" s="742"/>
    </row>
    <row r="529" spans="2:8" ht="15.75" customHeight="1">
      <c r="B529" s="741"/>
      <c r="C529" s="742"/>
      <c r="D529" s="742"/>
      <c r="E529" s="742"/>
      <c r="F529" s="742"/>
      <c r="G529" s="742"/>
      <c r="H529" s="742"/>
    </row>
    <row r="530" spans="2:8" ht="15.75" customHeight="1">
      <c r="B530" s="741"/>
      <c r="C530" s="742"/>
      <c r="D530" s="742"/>
      <c r="E530" s="742"/>
      <c r="F530" s="742"/>
      <c r="G530" s="742"/>
      <c r="H530" s="742"/>
    </row>
    <row r="531" spans="2:8" ht="15.75" customHeight="1">
      <c r="B531" s="741"/>
      <c r="C531" s="742"/>
      <c r="D531" s="742"/>
      <c r="E531" s="742"/>
      <c r="F531" s="742"/>
      <c r="G531" s="742"/>
      <c r="H531" s="742"/>
    </row>
    <row r="532" spans="2:8" ht="15.75" customHeight="1">
      <c r="B532" s="741"/>
      <c r="C532" s="742"/>
      <c r="D532" s="742"/>
      <c r="E532" s="742"/>
      <c r="F532" s="742"/>
      <c r="G532" s="742"/>
      <c r="H532" s="742"/>
    </row>
    <row r="533" spans="2:8" ht="15.75" customHeight="1">
      <c r="B533" s="741"/>
      <c r="C533" s="742"/>
      <c r="D533" s="742"/>
      <c r="E533" s="742"/>
      <c r="F533" s="742"/>
      <c r="G533" s="742"/>
      <c r="H533" s="742"/>
    </row>
    <row r="534" spans="2:8" ht="15.75" customHeight="1">
      <c r="B534" s="741"/>
      <c r="C534" s="742"/>
      <c r="D534" s="742"/>
      <c r="E534" s="742"/>
      <c r="F534" s="742"/>
      <c r="G534" s="742"/>
      <c r="H534" s="742"/>
    </row>
    <row r="535" spans="2:8" ht="15.75" customHeight="1">
      <c r="B535" s="741"/>
      <c r="C535" s="742"/>
      <c r="D535" s="742"/>
      <c r="E535" s="742"/>
      <c r="F535" s="742"/>
      <c r="G535" s="742"/>
      <c r="H535" s="742"/>
    </row>
    <row r="536" spans="2:8" ht="15.75" customHeight="1">
      <c r="B536" s="741"/>
      <c r="C536" s="742"/>
      <c r="D536" s="742"/>
      <c r="E536" s="742"/>
      <c r="F536" s="742"/>
      <c r="G536" s="742"/>
      <c r="H536" s="742"/>
    </row>
    <row r="537" spans="2:8" ht="15.75" customHeight="1">
      <c r="B537" s="741"/>
      <c r="C537" s="742"/>
      <c r="D537" s="742"/>
      <c r="E537" s="742"/>
      <c r="F537" s="742"/>
      <c r="G537" s="742"/>
      <c r="H537" s="742"/>
    </row>
    <row r="538" spans="2:8" ht="15.75" customHeight="1">
      <c r="B538" s="741"/>
      <c r="C538" s="742"/>
      <c r="D538" s="742"/>
      <c r="E538" s="742"/>
      <c r="F538" s="742"/>
      <c r="G538" s="742"/>
      <c r="H538" s="742"/>
    </row>
    <row r="539" spans="2:8" ht="15.75" customHeight="1">
      <c r="B539" s="741"/>
      <c r="C539" s="742"/>
      <c r="D539" s="742"/>
      <c r="E539" s="742"/>
      <c r="F539" s="742"/>
      <c r="G539" s="742"/>
      <c r="H539" s="742"/>
    </row>
    <row r="540" spans="2:8" ht="15.75" customHeight="1">
      <c r="B540" s="741"/>
      <c r="C540" s="742"/>
      <c r="D540" s="742"/>
      <c r="E540" s="742"/>
      <c r="F540" s="742"/>
      <c r="G540" s="742"/>
      <c r="H540" s="742"/>
    </row>
    <row r="541" spans="2:8" ht="15.75" customHeight="1">
      <c r="B541" s="741"/>
      <c r="C541" s="742"/>
      <c r="D541" s="742"/>
      <c r="E541" s="742"/>
      <c r="F541" s="742"/>
      <c r="G541" s="742"/>
      <c r="H541" s="742"/>
    </row>
    <row r="542" spans="2:8" ht="15.75" customHeight="1">
      <c r="B542" s="741"/>
      <c r="C542" s="742"/>
      <c r="D542" s="742"/>
      <c r="E542" s="742"/>
      <c r="F542" s="742"/>
      <c r="G542" s="742"/>
      <c r="H542" s="742"/>
    </row>
    <row r="543" spans="2:8" ht="15.75" customHeight="1">
      <c r="B543" s="741"/>
      <c r="C543" s="742"/>
      <c r="D543" s="742"/>
      <c r="E543" s="742"/>
      <c r="F543" s="742"/>
      <c r="G543" s="742"/>
      <c r="H543" s="742"/>
    </row>
    <row r="544" spans="2:8" ht="15.75" customHeight="1">
      <c r="B544" s="741"/>
      <c r="C544" s="742"/>
      <c r="D544" s="742"/>
      <c r="E544" s="742"/>
      <c r="F544" s="742"/>
      <c r="G544" s="742"/>
      <c r="H544" s="742"/>
    </row>
    <row r="545" spans="2:8" ht="15.75" customHeight="1">
      <c r="B545" s="741"/>
      <c r="C545" s="742"/>
      <c r="D545" s="742"/>
      <c r="E545" s="742"/>
      <c r="F545" s="742"/>
      <c r="G545" s="742"/>
      <c r="H545" s="742"/>
    </row>
    <row r="546" spans="2:8" ht="15.75" customHeight="1">
      <c r="B546" s="741"/>
      <c r="C546" s="742"/>
      <c r="D546" s="742"/>
      <c r="E546" s="742"/>
      <c r="F546" s="742"/>
      <c r="G546" s="742"/>
      <c r="H546" s="742"/>
    </row>
    <row r="547" spans="2:8" ht="15.75" customHeight="1">
      <c r="B547" s="741"/>
      <c r="C547" s="742"/>
      <c r="D547" s="742"/>
      <c r="E547" s="742"/>
      <c r="F547" s="742"/>
      <c r="G547" s="742"/>
      <c r="H547" s="742"/>
    </row>
    <row r="548" spans="2:8" ht="15.75" customHeight="1">
      <c r="B548" s="741"/>
      <c r="C548" s="742"/>
      <c r="D548" s="742"/>
      <c r="E548" s="742"/>
      <c r="F548" s="742"/>
      <c r="G548" s="742"/>
      <c r="H548" s="742"/>
    </row>
    <row r="549" spans="2:8" ht="15.75" customHeight="1">
      <c r="B549" s="741"/>
      <c r="C549" s="742"/>
      <c r="D549" s="742"/>
      <c r="E549" s="742"/>
      <c r="F549" s="742"/>
      <c r="G549" s="742"/>
      <c r="H549" s="742"/>
    </row>
    <row r="550" spans="2:8" ht="15.75" customHeight="1">
      <c r="B550" s="741"/>
      <c r="C550" s="742"/>
      <c r="D550" s="742"/>
      <c r="E550" s="742"/>
      <c r="F550" s="742"/>
      <c r="G550" s="742"/>
      <c r="H550" s="742"/>
    </row>
    <row r="551" spans="2:8" ht="15.75" customHeight="1">
      <c r="B551" s="741"/>
      <c r="C551" s="742"/>
      <c r="D551" s="742"/>
      <c r="E551" s="742"/>
      <c r="F551" s="742"/>
      <c r="G551" s="742"/>
      <c r="H551" s="742"/>
    </row>
    <row r="552" spans="2:8" ht="15.75" customHeight="1">
      <c r="B552" s="741"/>
      <c r="C552" s="742"/>
      <c r="D552" s="742"/>
      <c r="E552" s="742"/>
      <c r="F552" s="742"/>
      <c r="G552" s="742"/>
      <c r="H552" s="742"/>
    </row>
    <row r="553" spans="2:8" ht="15.75" customHeight="1">
      <c r="B553" s="741"/>
      <c r="C553" s="742"/>
      <c r="D553" s="742"/>
      <c r="E553" s="742"/>
      <c r="F553" s="742"/>
      <c r="G553" s="742"/>
      <c r="H553" s="742"/>
    </row>
    <row r="554" spans="2:8" ht="15.75" customHeight="1">
      <c r="B554" s="741"/>
      <c r="C554" s="742"/>
      <c r="D554" s="742"/>
      <c r="E554" s="742"/>
      <c r="F554" s="742"/>
      <c r="G554" s="742"/>
      <c r="H554" s="742"/>
    </row>
    <row r="555" spans="2:8" ht="15.75" customHeight="1">
      <c r="B555" s="741"/>
      <c r="C555" s="742"/>
      <c r="D555" s="742"/>
      <c r="E555" s="742"/>
      <c r="F555" s="742"/>
      <c r="G555" s="742"/>
      <c r="H555" s="742"/>
    </row>
    <row r="556" spans="2:8" ht="15.75" customHeight="1">
      <c r="B556" s="741"/>
      <c r="C556" s="742"/>
      <c r="D556" s="742"/>
      <c r="E556" s="742"/>
      <c r="F556" s="742"/>
      <c r="G556" s="742"/>
      <c r="H556" s="742"/>
    </row>
    <row r="557" spans="2:8" ht="15.75" customHeight="1">
      <c r="B557" s="741"/>
      <c r="C557" s="742"/>
      <c r="D557" s="742"/>
      <c r="E557" s="742"/>
      <c r="F557" s="742"/>
      <c r="G557" s="742"/>
      <c r="H557" s="742"/>
    </row>
    <row r="558" spans="2:8" ht="15.75" customHeight="1">
      <c r="B558" s="741"/>
      <c r="C558" s="742"/>
      <c r="D558" s="742"/>
      <c r="E558" s="742"/>
      <c r="F558" s="742"/>
      <c r="G558" s="742"/>
      <c r="H558" s="742"/>
    </row>
    <row r="559" spans="2:8" ht="15.75" customHeight="1">
      <c r="B559" s="741"/>
      <c r="C559" s="742"/>
      <c r="D559" s="742"/>
      <c r="E559" s="742"/>
      <c r="F559" s="742"/>
      <c r="G559" s="742"/>
      <c r="H559" s="742"/>
    </row>
    <row r="560" spans="2:8" ht="15.75" customHeight="1">
      <c r="B560" s="741"/>
      <c r="C560" s="742"/>
      <c r="D560" s="742"/>
      <c r="E560" s="742"/>
      <c r="F560" s="742"/>
      <c r="G560" s="742"/>
      <c r="H560" s="742"/>
    </row>
    <row r="561" spans="2:8" ht="15.75" customHeight="1">
      <c r="B561" s="741"/>
      <c r="C561" s="742"/>
      <c r="D561" s="742"/>
      <c r="E561" s="742"/>
      <c r="F561" s="742"/>
      <c r="G561" s="742"/>
      <c r="H561" s="742"/>
    </row>
    <row r="562" spans="2:8" ht="15.75" customHeight="1">
      <c r="B562" s="741"/>
      <c r="C562" s="742"/>
      <c r="D562" s="742"/>
      <c r="E562" s="742"/>
      <c r="F562" s="742"/>
      <c r="G562" s="742"/>
      <c r="H562" s="742"/>
    </row>
    <row r="563" spans="2:8" ht="15.75" customHeight="1">
      <c r="B563" s="741"/>
      <c r="C563" s="742"/>
      <c r="D563" s="742"/>
      <c r="E563" s="742"/>
      <c r="F563" s="742"/>
      <c r="G563" s="742"/>
      <c r="H563" s="742"/>
    </row>
    <row r="564" spans="2:8" ht="15.75" customHeight="1">
      <c r="B564" s="741"/>
      <c r="C564" s="742"/>
      <c r="D564" s="742"/>
      <c r="E564" s="742"/>
      <c r="F564" s="742"/>
      <c r="G564" s="742"/>
      <c r="H564" s="742"/>
    </row>
    <row r="565" spans="2:8" ht="15.75" customHeight="1">
      <c r="B565" s="741"/>
      <c r="C565" s="742"/>
      <c r="D565" s="742"/>
      <c r="E565" s="742"/>
      <c r="F565" s="742"/>
      <c r="G565" s="742"/>
      <c r="H565" s="742"/>
    </row>
    <row r="566" spans="2:8" ht="15.75" customHeight="1">
      <c r="B566" s="741"/>
      <c r="C566" s="742"/>
      <c r="D566" s="742"/>
      <c r="E566" s="742"/>
      <c r="F566" s="742"/>
      <c r="G566" s="742"/>
      <c r="H566" s="742"/>
    </row>
    <row r="567" spans="2:8" ht="15.75" customHeight="1">
      <c r="B567" s="741"/>
      <c r="C567" s="742"/>
      <c r="D567" s="742"/>
      <c r="E567" s="742"/>
      <c r="F567" s="742"/>
      <c r="G567" s="742"/>
      <c r="H567" s="742"/>
    </row>
    <row r="568" spans="2:8" ht="15.75" customHeight="1">
      <c r="B568" s="741"/>
      <c r="C568" s="742"/>
      <c r="D568" s="742"/>
      <c r="E568" s="742"/>
      <c r="F568" s="742"/>
      <c r="G568" s="742"/>
      <c r="H568" s="742"/>
    </row>
    <row r="569" spans="2:8" ht="15.75" customHeight="1">
      <c r="B569" s="741"/>
      <c r="C569" s="742"/>
      <c r="D569" s="742"/>
      <c r="E569" s="742"/>
      <c r="F569" s="742"/>
      <c r="G569" s="742"/>
      <c r="H569" s="742"/>
    </row>
    <row r="570" spans="2:8" ht="15.75" customHeight="1">
      <c r="B570" s="741"/>
      <c r="C570" s="742"/>
      <c r="D570" s="742"/>
      <c r="E570" s="742"/>
      <c r="F570" s="742"/>
      <c r="G570" s="742"/>
      <c r="H570" s="742"/>
    </row>
    <row r="571" spans="2:8" ht="15.75" customHeight="1">
      <c r="B571" s="741"/>
      <c r="C571" s="742"/>
      <c r="D571" s="742"/>
      <c r="E571" s="742"/>
      <c r="F571" s="742"/>
      <c r="G571" s="742"/>
      <c r="H571" s="742"/>
    </row>
    <row r="572" spans="2:8" ht="15.75" customHeight="1">
      <c r="B572" s="741"/>
      <c r="C572" s="742"/>
      <c r="D572" s="742"/>
      <c r="E572" s="742"/>
      <c r="F572" s="742"/>
      <c r="G572" s="742"/>
      <c r="H572" s="742"/>
    </row>
    <row r="573" spans="2:8" ht="15.75" customHeight="1">
      <c r="B573" s="741"/>
      <c r="C573" s="742"/>
      <c r="D573" s="742"/>
      <c r="E573" s="742"/>
      <c r="F573" s="742"/>
      <c r="G573" s="742"/>
      <c r="H573" s="742"/>
    </row>
    <row r="574" spans="2:8" ht="15.75" customHeight="1">
      <c r="B574" s="741"/>
      <c r="C574" s="742"/>
      <c r="D574" s="742"/>
      <c r="E574" s="742"/>
      <c r="F574" s="742"/>
      <c r="G574" s="742"/>
      <c r="H574" s="742"/>
    </row>
    <row r="575" spans="2:8" ht="15.75" customHeight="1">
      <c r="B575" s="741"/>
      <c r="C575" s="742"/>
      <c r="D575" s="742"/>
      <c r="E575" s="742"/>
      <c r="F575" s="742"/>
      <c r="G575" s="742"/>
      <c r="H575" s="742"/>
    </row>
    <row r="576" spans="2:8" ht="15.75" customHeight="1">
      <c r="B576" s="741"/>
      <c r="C576" s="742"/>
      <c r="D576" s="742"/>
      <c r="E576" s="742"/>
      <c r="F576" s="742"/>
      <c r="G576" s="742"/>
      <c r="H576" s="742"/>
    </row>
    <row r="577" spans="2:8" ht="15.75" customHeight="1">
      <c r="B577" s="741"/>
      <c r="C577" s="742"/>
      <c r="D577" s="742"/>
      <c r="E577" s="742"/>
      <c r="F577" s="742"/>
      <c r="G577" s="742"/>
      <c r="H577" s="742"/>
    </row>
    <row r="578" spans="2:8" ht="15.75" customHeight="1">
      <c r="B578" s="741"/>
      <c r="C578" s="742"/>
      <c r="D578" s="742"/>
      <c r="E578" s="742"/>
      <c r="F578" s="742"/>
      <c r="G578" s="742"/>
      <c r="H578" s="742"/>
    </row>
    <row r="579" spans="2:8" ht="15.75" customHeight="1">
      <c r="B579" s="741"/>
      <c r="C579" s="742"/>
      <c r="D579" s="742"/>
      <c r="E579" s="742"/>
      <c r="F579" s="742"/>
      <c r="G579" s="742"/>
      <c r="H579" s="742"/>
    </row>
    <row r="580" spans="2:8" ht="15.75" customHeight="1">
      <c r="B580" s="741"/>
      <c r="C580" s="742"/>
      <c r="D580" s="742"/>
      <c r="E580" s="742"/>
      <c r="F580" s="742"/>
      <c r="G580" s="742"/>
      <c r="H580" s="742"/>
    </row>
    <row r="581" spans="2:8" ht="15.75" customHeight="1">
      <c r="B581" s="741"/>
      <c r="C581" s="742"/>
      <c r="D581" s="742"/>
      <c r="E581" s="742"/>
      <c r="F581" s="742"/>
      <c r="G581" s="742"/>
      <c r="H581" s="742"/>
    </row>
    <row r="582" spans="2:8" ht="15.75" customHeight="1">
      <c r="B582" s="741"/>
      <c r="C582" s="742"/>
      <c r="D582" s="742"/>
      <c r="E582" s="742"/>
      <c r="F582" s="742"/>
      <c r="G582" s="742"/>
      <c r="H582" s="742"/>
    </row>
    <row r="583" spans="2:8" ht="15.75" customHeight="1">
      <c r="B583" s="741"/>
      <c r="C583" s="742"/>
      <c r="D583" s="742"/>
      <c r="E583" s="742"/>
      <c r="F583" s="742"/>
      <c r="G583" s="742"/>
      <c r="H583" s="742"/>
    </row>
    <row r="584" spans="2:8" ht="15.75" customHeight="1">
      <c r="B584" s="741"/>
      <c r="C584" s="742"/>
      <c r="D584" s="742"/>
      <c r="E584" s="742"/>
      <c r="F584" s="742"/>
      <c r="G584" s="742"/>
      <c r="H584" s="742"/>
    </row>
    <row r="585" spans="2:8" ht="15.75" customHeight="1">
      <c r="B585" s="741"/>
      <c r="C585" s="742"/>
      <c r="D585" s="742"/>
      <c r="E585" s="742"/>
      <c r="F585" s="742"/>
      <c r="G585" s="742"/>
      <c r="H585" s="742"/>
    </row>
    <row r="586" spans="2:8" ht="15.75" customHeight="1">
      <c r="B586" s="741"/>
      <c r="C586" s="742"/>
      <c r="D586" s="742"/>
      <c r="E586" s="742"/>
      <c r="F586" s="742"/>
      <c r="G586" s="742"/>
      <c r="H586" s="742"/>
    </row>
    <row r="587" spans="2:8" ht="15.75" customHeight="1">
      <c r="B587" s="741"/>
      <c r="C587" s="742"/>
      <c r="D587" s="742"/>
      <c r="E587" s="742"/>
      <c r="F587" s="742"/>
      <c r="G587" s="742"/>
      <c r="H587" s="742"/>
    </row>
    <row r="588" spans="2:8" ht="15.75" customHeight="1">
      <c r="B588" s="741"/>
      <c r="C588" s="742"/>
      <c r="D588" s="742"/>
      <c r="E588" s="742"/>
      <c r="F588" s="742"/>
      <c r="G588" s="742"/>
      <c r="H588" s="742"/>
    </row>
    <row r="589" spans="2:8" ht="15.75" customHeight="1">
      <c r="B589" s="741"/>
      <c r="C589" s="742"/>
      <c r="D589" s="742"/>
      <c r="E589" s="742"/>
      <c r="F589" s="742"/>
      <c r="G589" s="742"/>
      <c r="H589" s="742"/>
    </row>
    <row r="590" spans="2:8" ht="15.75" customHeight="1">
      <c r="B590" s="741"/>
      <c r="C590" s="742"/>
      <c r="D590" s="742"/>
      <c r="E590" s="742"/>
      <c r="F590" s="742"/>
      <c r="G590" s="742"/>
      <c r="H590" s="742"/>
    </row>
    <row r="591" spans="2:8" ht="15.75" customHeight="1">
      <c r="B591" s="741"/>
      <c r="C591" s="742"/>
      <c r="D591" s="742"/>
      <c r="E591" s="742"/>
      <c r="F591" s="742"/>
      <c r="G591" s="742"/>
      <c r="H591" s="742"/>
    </row>
    <row r="592" spans="2:8" ht="15.75" customHeight="1">
      <c r="B592" s="741"/>
      <c r="C592" s="742"/>
      <c r="D592" s="742"/>
      <c r="E592" s="742"/>
      <c r="F592" s="742"/>
      <c r="G592" s="742"/>
      <c r="H592" s="742"/>
    </row>
    <row r="593" spans="2:8" ht="15.75" customHeight="1">
      <c r="B593" s="741"/>
      <c r="C593" s="742"/>
      <c r="D593" s="742"/>
      <c r="E593" s="742"/>
      <c r="F593" s="742"/>
      <c r="G593" s="742"/>
      <c r="H593" s="742"/>
    </row>
    <row r="594" spans="2:8" ht="15.75" customHeight="1">
      <c r="B594" s="741"/>
      <c r="C594" s="742"/>
      <c r="D594" s="742"/>
      <c r="E594" s="742"/>
      <c r="F594" s="742"/>
      <c r="G594" s="742"/>
      <c r="H594" s="742"/>
    </row>
    <row r="595" spans="2:8" ht="15.75" customHeight="1">
      <c r="B595" s="741"/>
      <c r="C595" s="742"/>
      <c r="D595" s="742"/>
      <c r="E595" s="742"/>
      <c r="F595" s="742"/>
      <c r="G595" s="742"/>
      <c r="H595" s="742"/>
    </row>
    <row r="596" spans="2:8" ht="15.75" customHeight="1">
      <c r="B596" s="741"/>
      <c r="C596" s="742"/>
      <c r="D596" s="742"/>
      <c r="E596" s="742"/>
      <c r="F596" s="742"/>
      <c r="G596" s="742"/>
      <c r="H596" s="742"/>
    </row>
    <row r="597" spans="2:8" ht="15.75" customHeight="1">
      <c r="B597" s="741"/>
      <c r="C597" s="742"/>
      <c r="D597" s="742"/>
      <c r="E597" s="742"/>
      <c r="F597" s="742"/>
      <c r="G597" s="742"/>
      <c r="H597" s="742"/>
    </row>
    <row r="598" spans="2:8" ht="15.75" customHeight="1">
      <c r="B598" s="741"/>
      <c r="C598" s="742"/>
      <c r="D598" s="742"/>
      <c r="E598" s="742"/>
      <c r="F598" s="742"/>
      <c r="G598" s="742"/>
      <c r="H598" s="742"/>
    </row>
    <row r="599" spans="2:8" ht="15.75" customHeight="1">
      <c r="B599" s="741"/>
      <c r="C599" s="742"/>
      <c r="D599" s="742"/>
      <c r="E599" s="742"/>
      <c r="F599" s="742"/>
      <c r="G599" s="742"/>
      <c r="H599" s="742"/>
    </row>
    <row r="600" spans="2:8" ht="15.75" customHeight="1">
      <c r="B600" s="741"/>
      <c r="C600" s="742"/>
      <c r="D600" s="742"/>
      <c r="E600" s="742"/>
      <c r="F600" s="742"/>
      <c r="G600" s="742"/>
      <c r="H600" s="742"/>
    </row>
    <row r="601" spans="2:8" ht="15.75" customHeight="1">
      <c r="B601" s="741"/>
      <c r="C601" s="742"/>
      <c r="D601" s="742"/>
      <c r="E601" s="742"/>
      <c r="F601" s="742"/>
      <c r="G601" s="742"/>
      <c r="H601" s="742"/>
    </row>
    <row r="602" spans="2:8" ht="15.75" customHeight="1">
      <c r="B602" s="741"/>
      <c r="C602" s="742"/>
      <c r="D602" s="742"/>
      <c r="E602" s="742"/>
      <c r="F602" s="742"/>
      <c r="G602" s="742"/>
      <c r="H602" s="742"/>
    </row>
    <row r="603" spans="2:8" ht="15.75" customHeight="1">
      <c r="B603" s="741"/>
      <c r="C603" s="742"/>
      <c r="D603" s="742"/>
      <c r="E603" s="742"/>
      <c r="F603" s="742"/>
      <c r="G603" s="742"/>
      <c r="H603" s="742"/>
    </row>
    <row r="604" spans="2:8" ht="15.75" customHeight="1">
      <c r="B604" s="741"/>
      <c r="C604" s="742"/>
      <c r="D604" s="742"/>
      <c r="E604" s="742"/>
      <c r="F604" s="742"/>
      <c r="G604" s="742"/>
      <c r="H604" s="742"/>
    </row>
    <row r="605" spans="2:8" ht="15.75" customHeight="1">
      <c r="B605" s="741"/>
      <c r="C605" s="742"/>
      <c r="D605" s="742"/>
      <c r="E605" s="742"/>
      <c r="F605" s="742"/>
      <c r="G605" s="742"/>
      <c r="H605" s="742"/>
    </row>
    <row r="606" spans="2:8" ht="15.75" customHeight="1">
      <c r="B606" s="741"/>
      <c r="C606" s="742"/>
      <c r="D606" s="742"/>
      <c r="E606" s="742"/>
      <c r="F606" s="742"/>
      <c r="G606" s="742"/>
      <c r="H606" s="742"/>
    </row>
    <row r="607" spans="2:8" ht="15.75" customHeight="1">
      <c r="B607" s="741"/>
      <c r="C607" s="742"/>
      <c r="D607" s="742"/>
      <c r="E607" s="742"/>
      <c r="F607" s="742"/>
      <c r="G607" s="742"/>
      <c r="H607" s="742"/>
    </row>
    <row r="608" spans="2:8" ht="15.75" customHeight="1">
      <c r="B608" s="741"/>
      <c r="C608" s="742"/>
      <c r="D608" s="742"/>
      <c r="E608" s="742"/>
      <c r="F608" s="742"/>
      <c r="G608" s="742"/>
      <c r="H608" s="742"/>
    </row>
    <row r="609" spans="2:8" ht="15.75" customHeight="1">
      <c r="B609" s="741"/>
      <c r="C609" s="742"/>
      <c r="D609" s="742"/>
      <c r="E609" s="742"/>
      <c r="F609" s="742"/>
      <c r="G609" s="742"/>
      <c r="H609" s="742"/>
    </row>
    <row r="610" spans="2:8" ht="15.75" customHeight="1">
      <c r="B610" s="741"/>
      <c r="C610" s="742"/>
      <c r="D610" s="742"/>
      <c r="E610" s="742"/>
      <c r="F610" s="742"/>
      <c r="G610" s="742"/>
      <c r="H610" s="742"/>
    </row>
    <row r="611" spans="2:8" ht="15.75" customHeight="1">
      <c r="B611" s="741"/>
      <c r="C611" s="742"/>
      <c r="D611" s="742"/>
      <c r="E611" s="742"/>
      <c r="F611" s="742"/>
      <c r="G611" s="742"/>
      <c r="H611" s="742"/>
    </row>
    <row r="612" spans="2:8" ht="15.75" customHeight="1">
      <c r="B612" s="741"/>
      <c r="C612" s="742"/>
      <c r="D612" s="742"/>
      <c r="E612" s="742"/>
      <c r="F612" s="742"/>
      <c r="G612" s="742"/>
      <c r="H612" s="742"/>
    </row>
    <row r="613" spans="2:8" ht="15.75" customHeight="1">
      <c r="B613" s="741"/>
      <c r="C613" s="742"/>
      <c r="D613" s="742"/>
      <c r="E613" s="742"/>
      <c r="F613" s="742"/>
      <c r="G613" s="742"/>
      <c r="H613" s="742"/>
    </row>
    <row r="614" spans="2:8" ht="15.75" customHeight="1">
      <c r="B614" s="741"/>
      <c r="C614" s="742"/>
      <c r="D614" s="742"/>
      <c r="E614" s="742"/>
      <c r="F614" s="742"/>
      <c r="G614" s="742"/>
      <c r="H614" s="742"/>
    </row>
    <row r="615" spans="2:8" ht="15.75" customHeight="1">
      <c r="B615" s="741"/>
      <c r="C615" s="742"/>
      <c r="D615" s="742"/>
      <c r="E615" s="742"/>
      <c r="F615" s="742"/>
      <c r="G615" s="742"/>
      <c r="H615" s="742"/>
    </row>
    <row r="616" spans="2:8" ht="15.75" customHeight="1">
      <c r="B616" s="741"/>
      <c r="C616" s="742"/>
      <c r="D616" s="742"/>
      <c r="E616" s="742"/>
      <c r="F616" s="742"/>
      <c r="G616" s="742"/>
      <c r="H616" s="742"/>
    </row>
    <row r="617" spans="2:8" ht="15.75" customHeight="1">
      <c r="B617" s="741"/>
      <c r="C617" s="742"/>
      <c r="D617" s="742"/>
      <c r="E617" s="742"/>
      <c r="F617" s="742"/>
      <c r="G617" s="742"/>
      <c r="H617" s="742"/>
    </row>
    <row r="618" spans="2:8" ht="15.75" customHeight="1">
      <c r="B618" s="741"/>
      <c r="C618" s="742"/>
      <c r="D618" s="742"/>
      <c r="E618" s="742"/>
      <c r="F618" s="742"/>
      <c r="G618" s="742"/>
      <c r="H618" s="742"/>
    </row>
    <row r="619" spans="2:8" ht="15.75" customHeight="1">
      <c r="B619" s="741"/>
      <c r="C619" s="742"/>
      <c r="D619" s="742"/>
      <c r="E619" s="742"/>
      <c r="F619" s="742"/>
      <c r="G619" s="742"/>
      <c r="H619" s="742"/>
    </row>
    <row r="620" spans="2:8" ht="15.75" customHeight="1">
      <c r="B620" s="741"/>
      <c r="C620" s="742"/>
      <c r="D620" s="742"/>
      <c r="E620" s="742"/>
      <c r="F620" s="742"/>
      <c r="G620" s="742"/>
      <c r="H620" s="742"/>
    </row>
    <row r="621" spans="2:8" ht="15.75" customHeight="1">
      <c r="B621" s="741"/>
      <c r="C621" s="742"/>
      <c r="D621" s="742"/>
      <c r="E621" s="742"/>
      <c r="F621" s="742"/>
      <c r="G621" s="742"/>
      <c r="H621" s="742"/>
    </row>
    <row r="622" spans="2:8" ht="15.75" customHeight="1">
      <c r="B622" s="741"/>
      <c r="C622" s="742"/>
      <c r="D622" s="742"/>
      <c r="E622" s="742"/>
      <c r="F622" s="742"/>
      <c r="G622" s="742"/>
      <c r="H622" s="742"/>
    </row>
    <row r="623" spans="2:8" ht="15.75" customHeight="1">
      <c r="B623" s="741"/>
      <c r="C623" s="742"/>
      <c r="D623" s="742"/>
      <c r="E623" s="742"/>
      <c r="F623" s="742"/>
      <c r="G623" s="742"/>
      <c r="H623" s="742"/>
    </row>
    <row r="624" spans="2:8" ht="15.75" customHeight="1">
      <c r="B624" s="741"/>
      <c r="C624" s="742"/>
      <c r="D624" s="742"/>
      <c r="E624" s="742"/>
      <c r="F624" s="742"/>
      <c r="G624" s="742"/>
      <c r="H624" s="742"/>
    </row>
    <row r="625" spans="2:8" ht="15.75" customHeight="1">
      <c r="B625" s="741"/>
      <c r="C625" s="742"/>
      <c r="D625" s="742"/>
      <c r="E625" s="742"/>
      <c r="F625" s="742"/>
      <c r="G625" s="742"/>
      <c r="H625" s="742"/>
    </row>
    <row r="626" spans="2:8" ht="15.75" customHeight="1">
      <c r="B626" s="741"/>
      <c r="C626" s="742"/>
      <c r="D626" s="742"/>
      <c r="E626" s="742"/>
      <c r="F626" s="742"/>
      <c r="G626" s="742"/>
      <c r="H626" s="742"/>
    </row>
    <row r="627" spans="2:8" ht="15.75" customHeight="1">
      <c r="B627" s="741"/>
      <c r="C627" s="742"/>
      <c r="D627" s="742"/>
      <c r="E627" s="742"/>
      <c r="F627" s="742"/>
      <c r="G627" s="742"/>
      <c r="H627" s="742"/>
    </row>
    <row r="628" spans="2:8" ht="15.75" customHeight="1">
      <c r="B628" s="741"/>
      <c r="C628" s="742"/>
      <c r="D628" s="742"/>
      <c r="E628" s="742"/>
      <c r="F628" s="742"/>
      <c r="G628" s="742"/>
      <c r="H628" s="742"/>
    </row>
    <row r="629" spans="2:8" ht="15.75" customHeight="1">
      <c r="B629" s="741"/>
      <c r="C629" s="742"/>
      <c r="D629" s="742"/>
      <c r="E629" s="742"/>
      <c r="F629" s="742"/>
      <c r="G629" s="742"/>
      <c r="H629" s="742"/>
    </row>
    <row r="630" spans="2:8" ht="15.75" customHeight="1">
      <c r="B630" s="741"/>
      <c r="C630" s="742"/>
      <c r="D630" s="742"/>
      <c r="E630" s="742"/>
      <c r="F630" s="742"/>
      <c r="G630" s="742"/>
      <c r="H630" s="742"/>
    </row>
    <row r="631" spans="2:8" ht="15.75" customHeight="1">
      <c r="B631" s="741"/>
      <c r="C631" s="742"/>
      <c r="D631" s="742"/>
      <c r="E631" s="742"/>
      <c r="F631" s="742"/>
      <c r="G631" s="742"/>
      <c r="H631" s="742"/>
    </row>
    <row r="632" spans="2:8" ht="15.75" customHeight="1">
      <c r="B632" s="741"/>
      <c r="C632" s="742"/>
      <c r="D632" s="742"/>
      <c r="E632" s="742"/>
      <c r="F632" s="742"/>
      <c r="G632" s="742"/>
      <c r="H632" s="742"/>
    </row>
    <row r="633" spans="2:8" ht="15.75" customHeight="1">
      <c r="B633" s="741"/>
      <c r="C633" s="742"/>
      <c r="D633" s="742"/>
      <c r="E633" s="742"/>
      <c r="F633" s="742"/>
      <c r="G633" s="742"/>
      <c r="H633" s="742"/>
    </row>
    <row r="634" spans="2:8" ht="15.75" customHeight="1">
      <c r="B634" s="741"/>
      <c r="C634" s="742"/>
      <c r="D634" s="742"/>
      <c r="E634" s="742"/>
      <c r="F634" s="742"/>
      <c r="G634" s="742"/>
      <c r="H634" s="742"/>
    </row>
    <row r="635" spans="2:8" ht="15.75" customHeight="1">
      <c r="B635" s="741"/>
      <c r="C635" s="742"/>
      <c r="D635" s="742"/>
      <c r="E635" s="742"/>
      <c r="F635" s="742"/>
      <c r="G635" s="742"/>
      <c r="H635" s="742"/>
    </row>
    <row r="636" spans="2:8" ht="15.75" customHeight="1">
      <c r="B636" s="741"/>
      <c r="C636" s="742"/>
      <c r="D636" s="742"/>
      <c r="E636" s="742"/>
      <c r="F636" s="742"/>
      <c r="G636" s="742"/>
      <c r="H636" s="742"/>
    </row>
    <row r="637" spans="2:8" ht="15.75" customHeight="1">
      <c r="B637" s="741"/>
      <c r="C637" s="742"/>
      <c r="D637" s="742"/>
      <c r="E637" s="742"/>
      <c r="F637" s="742"/>
      <c r="G637" s="742"/>
      <c r="H637" s="742"/>
    </row>
    <row r="638" spans="2:8" ht="15.75" customHeight="1">
      <c r="B638" s="741"/>
      <c r="C638" s="742"/>
      <c r="D638" s="742"/>
      <c r="E638" s="742"/>
      <c r="F638" s="742"/>
      <c r="G638" s="742"/>
      <c r="H638" s="742"/>
    </row>
    <row r="639" spans="2:8" ht="15.75" customHeight="1">
      <c r="B639" s="741"/>
      <c r="C639" s="742"/>
      <c r="D639" s="742"/>
      <c r="E639" s="742"/>
      <c r="F639" s="742"/>
      <c r="G639" s="742"/>
      <c r="H639" s="742"/>
    </row>
    <row r="640" spans="2:8" ht="15.75" customHeight="1">
      <c r="B640" s="741"/>
      <c r="C640" s="742"/>
      <c r="D640" s="742"/>
      <c r="E640" s="742"/>
      <c r="F640" s="742"/>
      <c r="G640" s="742"/>
      <c r="H640" s="742"/>
    </row>
    <row r="641" spans="2:8" ht="15.75" customHeight="1">
      <c r="B641" s="741"/>
      <c r="C641" s="742"/>
      <c r="D641" s="742"/>
      <c r="E641" s="742"/>
      <c r="F641" s="742"/>
      <c r="G641" s="742"/>
      <c r="H641" s="742"/>
    </row>
    <row r="642" spans="2:8" ht="15.75" customHeight="1">
      <c r="B642" s="741"/>
      <c r="C642" s="742"/>
      <c r="D642" s="742"/>
      <c r="E642" s="742"/>
      <c r="F642" s="742"/>
      <c r="G642" s="742"/>
      <c r="H642" s="742"/>
    </row>
    <row r="643" spans="2:8" ht="15.75" customHeight="1">
      <c r="B643" s="741"/>
      <c r="C643" s="742"/>
      <c r="D643" s="742"/>
      <c r="E643" s="742"/>
      <c r="F643" s="742"/>
      <c r="G643" s="742"/>
      <c r="H643" s="742"/>
    </row>
    <row r="644" spans="2:8" ht="15.75" customHeight="1">
      <c r="B644" s="741"/>
      <c r="C644" s="742"/>
      <c r="D644" s="742"/>
      <c r="E644" s="742"/>
      <c r="F644" s="742"/>
      <c r="G644" s="742"/>
      <c r="H644" s="742"/>
    </row>
    <row r="645" spans="2:8" ht="15.75" customHeight="1">
      <c r="B645" s="741"/>
      <c r="C645" s="742"/>
      <c r="D645" s="742"/>
      <c r="E645" s="742"/>
      <c r="F645" s="742"/>
      <c r="G645" s="742"/>
      <c r="H645" s="742"/>
    </row>
    <row r="646" spans="2:8" ht="15.75" customHeight="1">
      <c r="B646" s="741"/>
      <c r="C646" s="742"/>
      <c r="D646" s="742"/>
      <c r="E646" s="742"/>
      <c r="F646" s="742"/>
      <c r="G646" s="742"/>
      <c r="H646" s="742"/>
    </row>
    <row r="647" spans="2:8" ht="15.75" customHeight="1">
      <c r="B647" s="741"/>
      <c r="C647" s="742"/>
      <c r="D647" s="742"/>
      <c r="E647" s="742"/>
      <c r="F647" s="742"/>
      <c r="G647" s="742"/>
      <c r="H647" s="742"/>
    </row>
    <row r="648" spans="2:8" ht="15.75" customHeight="1">
      <c r="B648" s="741"/>
      <c r="C648" s="742"/>
      <c r="D648" s="742"/>
      <c r="E648" s="742"/>
      <c r="F648" s="742"/>
      <c r="G648" s="742"/>
      <c r="H648" s="742"/>
    </row>
    <row r="649" spans="2:8" ht="15.75" customHeight="1">
      <c r="B649" s="741"/>
      <c r="C649" s="742"/>
      <c r="D649" s="742"/>
      <c r="E649" s="742"/>
      <c r="F649" s="742"/>
      <c r="G649" s="742"/>
      <c r="H649" s="742"/>
    </row>
    <row r="650" spans="2:8" ht="15.75" customHeight="1">
      <c r="B650" s="741"/>
      <c r="C650" s="742"/>
      <c r="D650" s="742"/>
      <c r="E650" s="742"/>
      <c r="F650" s="742"/>
      <c r="G650" s="742"/>
      <c r="H650" s="742"/>
    </row>
    <row r="651" spans="2:8" ht="15.75" customHeight="1">
      <c r="B651" s="741"/>
      <c r="C651" s="742"/>
      <c r="D651" s="742"/>
      <c r="E651" s="742"/>
      <c r="F651" s="742"/>
      <c r="G651" s="742"/>
      <c r="H651" s="742"/>
    </row>
    <row r="652" spans="2:8" ht="15.75" customHeight="1">
      <c r="B652" s="741"/>
      <c r="C652" s="742"/>
      <c r="D652" s="742"/>
      <c r="E652" s="742"/>
      <c r="F652" s="742"/>
      <c r="G652" s="742"/>
      <c r="H652" s="742"/>
    </row>
    <row r="653" spans="2:8" ht="15.75" customHeight="1">
      <c r="B653" s="741"/>
      <c r="C653" s="742"/>
      <c r="D653" s="742"/>
      <c r="E653" s="742"/>
      <c r="F653" s="742"/>
      <c r="G653" s="742"/>
      <c r="H653" s="742"/>
    </row>
    <row r="654" spans="2:8" ht="15.75" customHeight="1">
      <c r="B654" s="741"/>
      <c r="C654" s="742"/>
      <c r="D654" s="742"/>
      <c r="E654" s="742"/>
      <c r="F654" s="742"/>
      <c r="G654" s="742"/>
      <c r="H654" s="742"/>
    </row>
    <row r="655" spans="2:8" ht="15.75" customHeight="1">
      <c r="B655" s="741"/>
      <c r="C655" s="742"/>
      <c r="D655" s="742"/>
      <c r="E655" s="742"/>
      <c r="F655" s="742"/>
      <c r="G655" s="742"/>
      <c r="H655" s="742"/>
    </row>
    <row r="656" spans="2:8" ht="15.75" customHeight="1">
      <c r="B656" s="741"/>
      <c r="C656" s="742"/>
      <c r="D656" s="742"/>
      <c r="E656" s="742"/>
      <c r="F656" s="742"/>
      <c r="G656" s="742"/>
      <c r="H656" s="742"/>
    </row>
    <row r="657" spans="2:8" ht="15.75" customHeight="1">
      <c r="B657" s="741"/>
      <c r="C657" s="742"/>
      <c r="D657" s="742"/>
      <c r="E657" s="742"/>
      <c r="F657" s="742"/>
      <c r="G657" s="742"/>
      <c r="H657" s="742"/>
    </row>
    <row r="658" spans="2:8" ht="15.75" customHeight="1">
      <c r="B658" s="741"/>
      <c r="C658" s="742"/>
      <c r="D658" s="742"/>
      <c r="E658" s="742"/>
      <c r="F658" s="742"/>
      <c r="G658" s="742"/>
      <c r="H658" s="742"/>
    </row>
    <row r="659" spans="2:8" ht="15.75" customHeight="1">
      <c r="B659" s="741"/>
      <c r="C659" s="742"/>
      <c r="D659" s="742"/>
      <c r="E659" s="742"/>
      <c r="F659" s="742"/>
      <c r="G659" s="742"/>
      <c r="H659" s="742"/>
    </row>
    <row r="660" spans="2:8" ht="15.75" customHeight="1">
      <c r="B660" s="741"/>
      <c r="C660" s="742"/>
      <c r="D660" s="742"/>
      <c r="E660" s="742"/>
      <c r="F660" s="742"/>
      <c r="G660" s="742"/>
      <c r="H660" s="742"/>
    </row>
    <row r="661" spans="2:8" ht="15.75" customHeight="1">
      <c r="B661" s="741"/>
      <c r="C661" s="742"/>
      <c r="D661" s="742"/>
      <c r="E661" s="742"/>
      <c r="F661" s="742"/>
      <c r="G661" s="742"/>
      <c r="H661" s="742"/>
    </row>
    <row r="662" spans="2:8" ht="15.75" customHeight="1">
      <c r="B662" s="741"/>
      <c r="C662" s="742"/>
      <c r="D662" s="742"/>
      <c r="E662" s="742"/>
      <c r="F662" s="742"/>
      <c r="G662" s="742"/>
      <c r="H662" s="742"/>
    </row>
    <row r="663" spans="2:8" ht="15.75" customHeight="1">
      <c r="B663" s="741"/>
      <c r="C663" s="742"/>
      <c r="D663" s="742"/>
      <c r="E663" s="742"/>
      <c r="F663" s="742"/>
      <c r="G663" s="742"/>
      <c r="H663" s="742"/>
    </row>
    <row r="664" spans="2:8" ht="15.75" customHeight="1">
      <c r="B664" s="741"/>
      <c r="C664" s="742"/>
      <c r="D664" s="742"/>
      <c r="E664" s="742"/>
      <c r="F664" s="742"/>
      <c r="G664" s="742"/>
      <c r="H664" s="742"/>
    </row>
    <row r="665" spans="2:8" ht="15.75" customHeight="1">
      <c r="B665" s="741"/>
      <c r="C665" s="742"/>
      <c r="D665" s="742"/>
      <c r="E665" s="742"/>
      <c r="F665" s="742"/>
      <c r="G665" s="742"/>
      <c r="H665" s="742"/>
    </row>
    <row r="666" spans="2:8" ht="15.75" customHeight="1">
      <c r="B666" s="741"/>
      <c r="C666" s="742"/>
      <c r="D666" s="742"/>
      <c r="E666" s="742"/>
      <c r="F666" s="742"/>
      <c r="G666" s="742"/>
      <c r="H666" s="742"/>
    </row>
    <row r="667" spans="2:8" ht="15.75" customHeight="1">
      <c r="B667" s="741"/>
      <c r="C667" s="742"/>
      <c r="D667" s="742"/>
      <c r="E667" s="742"/>
      <c r="F667" s="742"/>
      <c r="G667" s="742"/>
      <c r="H667" s="742"/>
    </row>
    <row r="668" spans="2:8" ht="15.75" customHeight="1">
      <c r="B668" s="741"/>
      <c r="C668" s="742"/>
      <c r="D668" s="742"/>
      <c r="E668" s="742"/>
      <c r="F668" s="742"/>
      <c r="G668" s="742"/>
      <c r="H668" s="742"/>
    </row>
    <row r="669" spans="2:8" ht="15.75" customHeight="1">
      <c r="B669" s="741"/>
      <c r="C669" s="742"/>
      <c r="D669" s="742"/>
      <c r="E669" s="742"/>
      <c r="F669" s="742"/>
      <c r="G669" s="742"/>
      <c r="H669" s="742"/>
    </row>
    <row r="670" spans="2:8" ht="15.75" customHeight="1">
      <c r="B670" s="741"/>
      <c r="C670" s="742"/>
      <c r="D670" s="742"/>
      <c r="E670" s="742"/>
      <c r="F670" s="742"/>
      <c r="G670" s="742"/>
      <c r="H670" s="742"/>
    </row>
    <row r="671" spans="2:8" ht="15.75" customHeight="1">
      <c r="B671" s="741"/>
      <c r="C671" s="742"/>
      <c r="D671" s="742"/>
      <c r="E671" s="742"/>
      <c r="F671" s="742"/>
      <c r="G671" s="742"/>
      <c r="H671" s="742"/>
    </row>
    <row r="672" spans="2:8" ht="15.75" customHeight="1">
      <c r="B672" s="741"/>
      <c r="C672" s="742"/>
      <c r="D672" s="742"/>
      <c r="E672" s="742"/>
      <c r="F672" s="742"/>
      <c r="G672" s="742"/>
      <c r="H672" s="742"/>
    </row>
    <row r="673" spans="2:8" ht="15.75" customHeight="1">
      <c r="B673" s="741"/>
      <c r="C673" s="742"/>
      <c r="D673" s="742"/>
      <c r="E673" s="742"/>
      <c r="F673" s="742"/>
      <c r="G673" s="742"/>
      <c r="H673" s="742"/>
    </row>
    <row r="674" spans="2:8" ht="15.75" customHeight="1">
      <c r="B674" s="741"/>
      <c r="C674" s="742"/>
      <c r="D674" s="742"/>
      <c r="E674" s="742"/>
      <c r="F674" s="742"/>
      <c r="G674" s="742"/>
      <c r="H674" s="742"/>
    </row>
    <row r="675" spans="2:8" ht="15.75" customHeight="1">
      <c r="B675" s="741"/>
      <c r="C675" s="742"/>
      <c r="D675" s="742"/>
      <c r="E675" s="742"/>
      <c r="F675" s="742"/>
      <c r="G675" s="742"/>
      <c r="H675" s="742"/>
    </row>
    <row r="676" spans="2:8" ht="15.75" customHeight="1">
      <c r="B676" s="741"/>
      <c r="C676" s="742"/>
      <c r="D676" s="742"/>
      <c r="E676" s="742"/>
      <c r="F676" s="742"/>
      <c r="G676" s="742"/>
      <c r="H676" s="742"/>
    </row>
    <row r="677" spans="2:8" ht="15.75" customHeight="1">
      <c r="B677" s="741"/>
      <c r="C677" s="742"/>
      <c r="D677" s="742"/>
      <c r="E677" s="742"/>
      <c r="F677" s="742"/>
      <c r="G677" s="742"/>
      <c r="H677" s="742"/>
    </row>
    <row r="678" spans="2:8" ht="15.75" customHeight="1">
      <c r="B678" s="741"/>
      <c r="C678" s="742"/>
      <c r="D678" s="742"/>
      <c r="E678" s="742"/>
      <c r="F678" s="742"/>
      <c r="G678" s="742"/>
      <c r="H678" s="742"/>
    </row>
    <row r="679" spans="2:8" ht="15.75" customHeight="1">
      <c r="B679" s="741"/>
      <c r="C679" s="742"/>
      <c r="D679" s="742"/>
      <c r="E679" s="742"/>
      <c r="F679" s="742"/>
      <c r="G679" s="742"/>
      <c r="H679" s="742"/>
    </row>
    <row r="680" spans="2:8" ht="15.75" customHeight="1">
      <c r="B680" s="741"/>
      <c r="C680" s="742"/>
      <c r="D680" s="742"/>
      <c r="E680" s="742"/>
      <c r="F680" s="742"/>
      <c r="G680" s="742"/>
      <c r="H680" s="742"/>
    </row>
    <row r="681" spans="2:8" ht="15.75" customHeight="1">
      <c r="B681" s="741"/>
      <c r="C681" s="742"/>
      <c r="D681" s="742"/>
      <c r="E681" s="742"/>
      <c r="F681" s="742"/>
      <c r="G681" s="742"/>
      <c r="H681" s="742"/>
    </row>
    <row r="682" spans="2:8" ht="15.75" customHeight="1">
      <c r="B682" s="741"/>
      <c r="C682" s="742"/>
      <c r="D682" s="742"/>
      <c r="E682" s="742"/>
      <c r="F682" s="742"/>
      <c r="G682" s="742"/>
      <c r="H682" s="742"/>
    </row>
    <row r="683" spans="2:8" ht="15.75" customHeight="1">
      <c r="B683" s="741"/>
      <c r="C683" s="742"/>
      <c r="D683" s="742"/>
      <c r="E683" s="742"/>
      <c r="F683" s="742"/>
      <c r="G683" s="742"/>
      <c r="H683" s="742"/>
    </row>
    <row r="684" spans="2:8" ht="15.75" customHeight="1">
      <c r="B684" s="741"/>
      <c r="C684" s="742"/>
      <c r="D684" s="742"/>
      <c r="E684" s="742"/>
      <c r="F684" s="742"/>
      <c r="G684" s="742"/>
      <c r="H684" s="742"/>
    </row>
    <row r="685" spans="2:8" ht="15.75" customHeight="1">
      <c r="B685" s="741"/>
      <c r="C685" s="742"/>
      <c r="D685" s="742"/>
      <c r="E685" s="742"/>
      <c r="F685" s="742"/>
      <c r="G685" s="742"/>
      <c r="H685" s="742"/>
    </row>
    <row r="686" spans="2:8" ht="15.75" customHeight="1">
      <c r="B686" s="741"/>
      <c r="C686" s="742"/>
      <c r="D686" s="742"/>
      <c r="E686" s="742"/>
      <c r="F686" s="742"/>
      <c r="G686" s="742"/>
      <c r="H686" s="742"/>
    </row>
    <row r="687" spans="2:8" ht="15.75" customHeight="1">
      <c r="B687" s="741"/>
      <c r="C687" s="742"/>
      <c r="D687" s="742"/>
      <c r="E687" s="742"/>
      <c r="F687" s="742"/>
      <c r="G687" s="742"/>
      <c r="H687" s="742"/>
    </row>
    <row r="688" spans="2:8" ht="15.75" customHeight="1">
      <c r="B688" s="741"/>
      <c r="C688" s="742"/>
      <c r="D688" s="742"/>
      <c r="E688" s="742"/>
      <c r="F688" s="742"/>
      <c r="G688" s="742"/>
      <c r="H688" s="742"/>
    </row>
    <row r="689" spans="2:8" ht="15.75" customHeight="1">
      <c r="B689" s="741"/>
      <c r="C689" s="742"/>
      <c r="D689" s="742"/>
      <c r="E689" s="742"/>
      <c r="F689" s="742"/>
      <c r="G689" s="742"/>
      <c r="H689" s="742"/>
    </row>
    <row r="690" spans="2:8" ht="15.75" customHeight="1">
      <c r="B690" s="741"/>
      <c r="C690" s="742"/>
      <c r="D690" s="742"/>
      <c r="E690" s="742"/>
      <c r="F690" s="742"/>
      <c r="G690" s="742"/>
      <c r="H690" s="742"/>
    </row>
    <row r="691" spans="2:8" ht="15.75" customHeight="1">
      <c r="B691" s="741"/>
      <c r="C691" s="742"/>
      <c r="D691" s="742"/>
      <c r="E691" s="742"/>
      <c r="F691" s="742"/>
      <c r="G691" s="742"/>
      <c r="H691" s="742"/>
    </row>
    <row r="692" spans="2:8" ht="15.75" customHeight="1">
      <c r="B692" s="741"/>
      <c r="C692" s="742"/>
      <c r="D692" s="742"/>
      <c r="E692" s="742"/>
      <c r="F692" s="742"/>
      <c r="G692" s="742"/>
      <c r="H692" s="742"/>
    </row>
    <row r="693" spans="2:8" ht="15.75" customHeight="1">
      <c r="B693" s="741"/>
      <c r="C693" s="742"/>
      <c r="D693" s="742"/>
      <c r="E693" s="742"/>
      <c r="F693" s="742"/>
      <c r="G693" s="742"/>
      <c r="H693" s="742"/>
    </row>
    <row r="694" spans="2:8" ht="15.75" customHeight="1">
      <c r="B694" s="741"/>
      <c r="C694" s="742"/>
      <c r="D694" s="742"/>
      <c r="E694" s="742"/>
      <c r="F694" s="742"/>
      <c r="G694" s="742"/>
      <c r="H694" s="742"/>
    </row>
    <row r="695" spans="2:8" ht="15.75" customHeight="1">
      <c r="B695" s="741"/>
      <c r="C695" s="742"/>
      <c r="D695" s="742"/>
      <c r="E695" s="742"/>
      <c r="F695" s="742"/>
      <c r="G695" s="742"/>
      <c r="H695" s="742"/>
    </row>
    <row r="696" spans="2:8" ht="15.75" customHeight="1">
      <c r="B696" s="741"/>
      <c r="C696" s="742"/>
      <c r="D696" s="742"/>
      <c r="E696" s="742"/>
      <c r="F696" s="742"/>
      <c r="G696" s="742"/>
      <c r="H696" s="742"/>
    </row>
    <row r="697" spans="2:8" ht="15.75" customHeight="1">
      <c r="B697" s="741"/>
      <c r="C697" s="742"/>
      <c r="D697" s="742"/>
      <c r="E697" s="742"/>
      <c r="F697" s="742"/>
      <c r="G697" s="742"/>
      <c r="H697" s="742"/>
    </row>
    <row r="698" spans="2:8" ht="15.75" customHeight="1">
      <c r="B698" s="741"/>
      <c r="C698" s="742"/>
      <c r="D698" s="742"/>
      <c r="E698" s="742"/>
      <c r="F698" s="742"/>
      <c r="G698" s="742"/>
      <c r="H698" s="742"/>
    </row>
    <row r="699" spans="2:8" ht="15.75" customHeight="1">
      <c r="B699" s="741"/>
      <c r="C699" s="742"/>
      <c r="D699" s="742"/>
      <c r="E699" s="742"/>
      <c r="F699" s="742"/>
      <c r="G699" s="742"/>
      <c r="H699" s="742"/>
    </row>
    <row r="700" spans="2:8" ht="15.75" customHeight="1">
      <c r="B700" s="741"/>
      <c r="C700" s="742"/>
      <c r="D700" s="742"/>
      <c r="E700" s="742"/>
      <c r="F700" s="742"/>
      <c r="G700" s="742"/>
      <c r="H700" s="742"/>
    </row>
    <row r="701" spans="2:8" ht="15.75" customHeight="1">
      <c r="B701" s="741"/>
      <c r="C701" s="742"/>
      <c r="D701" s="742"/>
      <c r="E701" s="742"/>
      <c r="F701" s="742"/>
      <c r="G701" s="742"/>
      <c r="H701" s="742"/>
    </row>
    <row r="702" spans="2:8" ht="15.75" customHeight="1">
      <c r="B702" s="741"/>
      <c r="C702" s="742"/>
      <c r="D702" s="742"/>
      <c r="E702" s="742"/>
      <c r="F702" s="742"/>
      <c r="G702" s="742"/>
      <c r="H702" s="742"/>
    </row>
    <row r="703" spans="2:8" ht="15.75" customHeight="1">
      <c r="B703" s="741"/>
      <c r="C703" s="742"/>
      <c r="D703" s="742"/>
      <c r="E703" s="742"/>
      <c r="F703" s="742"/>
      <c r="G703" s="742"/>
      <c r="H703" s="742"/>
    </row>
    <row r="704" spans="2:8" ht="15.75" customHeight="1">
      <c r="B704" s="741"/>
      <c r="C704" s="742"/>
      <c r="D704" s="742"/>
      <c r="E704" s="742"/>
      <c r="F704" s="742"/>
      <c r="G704" s="742"/>
      <c r="H704" s="742"/>
    </row>
    <row r="705" spans="2:8" ht="15.75" customHeight="1">
      <c r="B705" s="741"/>
      <c r="C705" s="742"/>
      <c r="D705" s="742"/>
      <c r="E705" s="742"/>
      <c r="F705" s="742"/>
      <c r="G705" s="742"/>
      <c r="H705" s="742"/>
    </row>
    <row r="706" spans="2:8" ht="15.75" customHeight="1">
      <c r="B706" s="741"/>
      <c r="C706" s="742"/>
      <c r="D706" s="742"/>
      <c r="E706" s="742"/>
      <c r="F706" s="742"/>
      <c r="G706" s="742"/>
      <c r="H706" s="742"/>
    </row>
    <row r="707" spans="2:8" ht="15.75" customHeight="1">
      <c r="B707" s="741"/>
      <c r="C707" s="742"/>
      <c r="D707" s="742"/>
      <c r="E707" s="742"/>
      <c r="F707" s="742"/>
      <c r="G707" s="742"/>
      <c r="H707" s="742"/>
    </row>
    <row r="708" spans="2:8" ht="15.75" customHeight="1">
      <c r="B708" s="741"/>
      <c r="C708" s="742"/>
      <c r="D708" s="742"/>
      <c r="E708" s="742"/>
      <c r="F708" s="742"/>
      <c r="G708" s="742"/>
      <c r="H708" s="742"/>
    </row>
    <row r="709" spans="2:8" ht="15.75" customHeight="1">
      <c r="B709" s="741"/>
      <c r="C709" s="742"/>
      <c r="D709" s="742"/>
      <c r="E709" s="742"/>
      <c r="F709" s="742"/>
      <c r="G709" s="742"/>
      <c r="H709" s="742"/>
    </row>
    <row r="710" spans="2:8" ht="15.75" customHeight="1">
      <c r="B710" s="741"/>
      <c r="C710" s="742"/>
      <c r="D710" s="742"/>
      <c r="E710" s="742"/>
      <c r="F710" s="742"/>
      <c r="G710" s="742"/>
      <c r="H710" s="742"/>
    </row>
    <row r="711" spans="2:8" ht="15.75" customHeight="1">
      <c r="B711" s="741"/>
      <c r="C711" s="742"/>
      <c r="D711" s="742"/>
      <c r="E711" s="742"/>
      <c r="F711" s="742"/>
      <c r="G711" s="742"/>
      <c r="H711" s="742"/>
    </row>
    <row r="712" spans="2:8" ht="15.75" customHeight="1">
      <c r="B712" s="741"/>
      <c r="C712" s="742"/>
      <c r="D712" s="742"/>
      <c r="E712" s="742"/>
      <c r="F712" s="742"/>
      <c r="G712" s="742"/>
      <c r="H712" s="742"/>
    </row>
    <row r="713" spans="2:8" ht="15.75" customHeight="1">
      <c r="B713" s="741"/>
      <c r="C713" s="742"/>
      <c r="D713" s="742"/>
      <c r="E713" s="742"/>
      <c r="F713" s="742"/>
      <c r="G713" s="742"/>
      <c r="H713" s="742"/>
    </row>
    <row r="714" spans="2:8" ht="15.75" customHeight="1">
      <c r="B714" s="741"/>
      <c r="C714" s="742"/>
      <c r="D714" s="742"/>
      <c r="E714" s="742"/>
      <c r="F714" s="742"/>
      <c r="G714" s="742"/>
      <c r="H714" s="742"/>
    </row>
    <row r="715" spans="2:8" ht="15.75" customHeight="1">
      <c r="B715" s="741"/>
      <c r="C715" s="742"/>
      <c r="D715" s="742"/>
      <c r="E715" s="742"/>
      <c r="F715" s="742"/>
      <c r="G715" s="742"/>
      <c r="H715" s="742"/>
    </row>
    <row r="716" spans="2:8" ht="15.75" customHeight="1">
      <c r="B716" s="741"/>
      <c r="C716" s="742"/>
      <c r="D716" s="742"/>
      <c r="E716" s="742"/>
      <c r="F716" s="742"/>
      <c r="G716" s="742"/>
      <c r="H716" s="742"/>
    </row>
    <row r="717" spans="2:8" ht="15.75" customHeight="1">
      <c r="B717" s="741"/>
      <c r="C717" s="742"/>
      <c r="D717" s="742"/>
      <c r="E717" s="742"/>
      <c r="F717" s="742"/>
      <c r="G717" s="742"/>
      <c r="H717" s="742"/>
    </row>
    <row r="718" spans="2:8" ht="15.75" customHeight="1">
      <c r="B718" s="741"/>
      <c r="C718" s="742"/>
      <c r="D718" s="742"/>
      <c r="E718" s="742"/>
      <c r="F718" s="742"/>
      <c r="G718" s="742"/>
      <c r="H718" s="742"/>
    </row>
    <row r="719" spans="2:8" ht="15.75" customHeight="1">
      <c r="B719" s="741"/>
      <c r="C719" s="742"/>
      <c r="D719" s="742"/>
      <c r="E719" s="742"/>
      <c r="F719" s="742"/>
      <c r="G719" s="742"/>
      <c r="H719" s="742"/>
    </row>
    <row r="720" spans="2:8" ht="15.75" customHeight="1">
      <c r="B720" s="741"/>
      <c r="C720" s="742"/>
      <c r="D720" s="742"/>
      <c r="E720" s="742"/>
      <c r="F720" s="742"/>
      <c r="G720" s="742"/>
      <c r="H720" s="742"/>
    </row>
    <row r="721" spans="2:8" ht="15.75" customHeight="1">
      <c r="B721" s="741"/>
      <c r="C721" s="742"/>
      <c r="D721" s="742"/>
      <c r="E721" s="742"/>
      <c r="F721" s="742"/>
      <c r="G721" s="742"/>
      <c r="H721" s="742"/>
    </row>
    <row r="722" spans="2:8" ht="15.75" customHeight="1">
      <c r="B722" s="741"/>
      <c r="C722" s="742"/>
      <c r="D722" s="742"/>
      <c r="E722" s="742"/>
      <c r="F722" s="742"/>
      <c r="G722" s="742"/>
      <c r="H722" s="742"/>
    </row>
    <row r="723" spans="2:8" ht="15.75" customHeight="1">
      <c r="B723" s="741"/>
      <c r="C723" s="742"/>
      <c r="D723" s="742"/>
      <c r="E723" s="742"/>
      <c r="F723" s="742"/>
      <c r="G723" s="742"/>
      <c r="H723" s="742"/>
    </row>
    <row r="724" spans="2:8" ht="15.75" customHeight="1">
      <c r="B724" s="741"/>
      <c r="C724" s="742"/>
      <c r="D724" s="742"/>
      <c r="E724" s="742"/>
      <c r="F724" s="742"/>
      <c r="G724" s="742"/>
      <c r="H724" s="742"/>
    </row>
    <row r="725" spans="2:8" ht="15.75" customHeight="1">
      <c r="B725" s="741"/>
      <c r="C725" s="742"/>
      <c r="D725" s="742"/>
      <c r="E725" s="742"/>
      <c r="F725" s="742"/>
      <c r="G725" s="742"/>
      <c r="H725" s="742"/>
    </row>
    <row r="726" spans="2:8" ht="15.75" customHeight="1">
      <c r="B726" s="741"/>
      <c r="C726" s="742"/>
      <c r="D726" s="742"/>
      <c r="E726" s="742"/>
      <c r="F726" s="742"/>
      <c r="G726" s="742"/>
      <c r="H726" s="742"/>
    </row>
    <row r="727" spans="2:8" ht="15.75" customHeight="1">
      <c r="B727" s="741"/>
      <c r="C727" s="742"/>
      <c r="D727" s="742"/>
      <c r="E727" s="742"/>
      <c r="F727" s="742"/>
      <c r="G727" s="742"/>
      <c r="H727" s="742"/>
    </row>
    <row r="728" spans="2:8" ht="15.75" customHeight="1">
      <c r="B728" s="741"/>
      <c r="C728" s="742"/>
      <c r="D728" s="742"/>
      <c r="E728" s="742"/>
      <c r="F728" s="742"/>
      <c r="G728" s="742"/>
      <c r="H728" s="742"/>
    </row>
    <row r="729" spans="2:8" ht="15.75" customHeight="1">
      <c r="B729" s="741"/>
      <c r="C729" s="742"/>
      <c r="D729" s="742"/>
      <c r="E729" s="742"/>
      <c r="F729" s="742"/>
      <c r="G729" s="742"/>
      <c r="H729" s="742"/>
    </row>
    <row r="730" spans="2:8" ht="15.75" customHeight="1">
      <c r="B730" s="741"/>
      <c r="C730" s="742"/>
      <c r="D730" s="742"/>
      <c r="E730" s="742"/>
      <c r="F730" s="742"/>
      <c r="G730" s="742"/>
      <c r="H730" s="742"/>
    </row>
    <row r="731" spans="2:8" ht="15.75" customHeight="1">
      <c r="B731" s="741"/>
      <c r="C731" s="742"/>
      <c r="D731" s="742"/>
      <c r="E731" s="742"/>
      <c r="F731" s="742"/>
      <c r="G731" s="742"/>
      <c r="H731" s="742"/>
    </row>
    <row r="732" spans="2:8" ht="15.75" customHeight="1">
      <c r="B732" s="741"/>
      <c r="C732" s="742"/>
      <c r="D732" s="742"/>
      <c r="E732" s="742"/>
      <c r="F732" s="742"/>
      <c r="G732" s="742"/>
      <c r="H732" s="742"/>
    </row>
    <row r="733" spans="2:8" ht="15.75" customHeight="1">
      <c r="B733" s="741"/>
      <c r="C733" s="742"/>
      <c r="D733" s="742"/>
      <c r="E733" s="742"/>
      <c r="F733" s="742"/>
      <c r="G733" s="742"/>
      <c r="H733" s="742"/>
    </row>
    <row r="734" spans="2:8" ht="15.75" customHeight="1">
      <c r="B734" s="741"/>
      <c r="C734" s="742"/>
      <c r="D734" s="742"/>
      <c r="E734" s="742"/>
      <c r="F734" s="742"/>
      <c r="G734" s="742"/>
      <c r="H734" s="742"/>
    </row>
    <row r="735" spans="2:8" ht="15.75" customHeight="1">
      <c r="B735" s="741"/>
      <c r="C735" s="742"/>
      <c r="D735" s="742"/>
      <c r="E735" s="742"/>
      <c r="F735" s="742"/>
      <c r="G735" s="742"/>
      <c r="H735" s="742"/>
    </row>
    <row r="736" spans="2:8" ht="15.75" customHeight="1">
      <c r="B736" s="741"/>
      <c r="C736" s="742"/>
      <c r="D736" s="742"/>
      <c r="E736" s="742"/>
      <c r="F736" s="742"/>
      <c r="G736" s="742"/>
      <c r="H736" s="742"/>
    </row>
    <row r="737" spans="2:8" ht="15.75" customHeight="1">
      <c r="B737" s="741"/>
      <c r="C737" s="742"/>
      <c r="D737" s="742"/>
      <c r="E737" s="742"/>
      <c r="F737" s="742"/>
      <c r="G737" s="742"/>
      <c r="H737" s="742"/>
    </row>
    <row r="738" spans="2:8" ht="15.75" customHeight="1">
      <c r="B738" s="741"/>
      <c r="C738" s="742"/>
      <c r="D738" s="742"/>
      <c r="E738" s="742"/>
      <c r="F738" s="742"/>
      <c r="G738" s="742"/>
      <c r="H738" s="742"/>
    </row>
    <row r="739" spans="2:8" ht="15.75" customHeight="1">
      <c r="B739" s="741"/>
      <c r="C739" s="742"/>
      <c r="D739" s="742"/>
      <c r="E739" s="742"/>
      <c r="F739" s="742"/>
      <c r="G739" s="742"/>
      <c r="H739" s="742"/>
    </row>
    <row r="740" spans="2:8" ht="15.75" customHeight="1">
      <c r="B740" s="741"/>
      <c r="C740" s="742"/>
      <c r="D740" s="742"/>
      <c r="E740" s="742"/>
      <c r="F740" s="742"/>
      <c r="G740" s="742"/>
      <c r="H740" s="742"/>
    </row>
    <row r="741" spans="2:8" ht="15.75" customHeight="1">
      <c r="B741" s="741"/>
      <c r="C741" s="742"/>
      <c r="D741" s="742"/>
      <c r="E741" s="742"/>
      <c r="F741" s="742"/>
      <c r="G741" s="742"/>
      <c r="H741" s="742"/>
    </row>
    <row r="742" spans="2:8" ht="15.75" customHeight="1">
      <c r="B742" s="741"/>
      <c r="C742" s="742"/>
      <c r="D742" s="742"/>
      <c r="E742" s="742"/>
      <c r="F742" s="742"/>
      <c r="G742" s="742"/>
      <c r="H742" s="742"/>
    </row>
    <row r="743" spans="2:8" ht="15.75" customHeight="1">
      <c r="B743" s="741"/>
      <c r="C743" s="742"/>
      <c r="D743" s="742"/>
      <c r="E743" s="742"/>
      <c r="F743" s="742"/>
      <c r="G743" s="742"/>
      <c r="H743" s="742"/>
    </row>
    <row r="744" spans="2:8" ht="15.75" customHeight="1">
      <c r="B744" s="741"/>
      <c r="C744" s="742"/>
      <c r="D744" s="742"/>
      <c r="E744" s="742"/>
      <c r="F744" s="742"/>
      <c r="G744" s="742"/>
      <c r="H744" s="742"/>
    </row>
    <row r="745" spans="2:8" ht="15.75" customHeight="1">
      <c r="B745" s="741"/>
      <c r="C745" s="742"/>
      <c r="D745" s="742"/>
      <c r="E745" s="742"/>
      <c r="F745" s="742"/>
      <c r="G745" s="742"/>
      <c r="H745" s="742"/>
    </row>
    <row r="746" spans="2:8" ht="15.75" customHeight="1">
      <c r="B746" s="741"/>
      <c r="C746" s="742"/>
      <c r="D746" s="742"/>
      <c r="E746" s="742"/>
      <c r="F746" s="742"/>
      <c r="G746" s="742"/>
      <c r="H746" s="742"/>
    </row>
    <row r="747" spans="2:8" ht="15.75" customHeight="1">
      <c r="B747" s="741"/>
      <c r="C747" s="742"/>
      <c r="D747" s="742"/>
      <c r="E747" s="742"/>
      <c r="F747" s="742"/>
      <c r="G747" s="742"/>
      <c r="H747" s="742"/>
    </row>
    <row r="748" spans="2:8" ht="15.75" customHeight="1">
      <c r="B748" s="741"/>
      <c r="C748" s="742"/>
      <c r="D748" s="742"/>
      <c r="E748" s="742"/>
      <c r="F748" s="742"/>
      <c r="G748" s="742"/>
      <c r="H748" s="742"/>
    </row>
    <row r="749" spans="2:8" ht="15.75" customHeight="1">
      <c r="B749" s="741"/>
      <c r="C749" s="742"/>
      <c r="D749" s="742"/>
      <c r="E749" s="742"/>
      <c r="F749" s="742"/>
      <c r="G749" s="742"/>
      <c r="H749" s="742"/>
    </row>
    <row r="750" spans="2:8" ht="15.75" customHeight="1">
      <c r="B750" s="741"/>
      <c r="C750" s="742"/>
      <c r="D750" s="742"/>
      <c r="E750" s="742"/>
      <c r="F750" s="742"/>
      <c r="G750" s="742"/>
      <c r="H750" s="742"/>
    </row>
    <row r="751" spans="2:8" ht="15.75" customHeight="1">
      <c r="B751" s="741"/>
      <c r="C751" s="742"/>
      <c r="D751" s="742"/>
      <c r="E751" s="742"/>
      <c r="F751" s="742"/>
      <c r="G751" s="742"/>
      <c r="H751" s="742"/>
    </row>
    <row r="752" spans="2:8" ht="15.75" customHeight="1">
      <c r="B752" s="741"/>
      <c r="C752" s="742"/>
      <c r="D752" s="742"/>
      <c r="E752" s="742"/>
      <c r="F752" s="742"/>
      <c r="G752" s="742"/>
      <c r="H752" s="742"/>
    </row>
    <row r="753" spans="2:8" ht="15.75" customHeight="1">
      <c r="B753" s="741"/>
      <c r="C753" s="742"/>
      <c r="D753" s="742"/>
      <c r="E753" s="742"/>
      <c r="F753" s="742"/>
      <c r="G753" s="742"/>
      <c r="H753" s="742"/>
    </row>
    <row r="754" spans="2:8" ht="15.75" customHeight="1">
      <c r="B754" s="741"/>
      <c r="C754" s="742"/>
      <c r="D754" s="742"/>
      <c r="E754" s="742"/>
      <c r="F754" s="742"/>
      <c r="G754" s="742"/>
      <c r="H754" s="742"/>
    </row>
    <row r="755" spans="2:8" ht="15.75" customHeight="1">
      <c r="B755" s="741"/>
      <c r="C755" s="742"/>
      <c r="D755" s="742"/>
      <c r="E755" s="742"/>
      <c r="F755" s="742"/>
      <c r="G755" s="742"/>
      <c r="H755" s="742"/>
    </row>
    <row r="756" spans="2:8" ht="15.75" customHeight="1">
      <c r="B756" s="741"/>
      <c r="C756" s="742"/>
      <c r="D756" s="742"/>
      <c r="E756" s="742"/>
      <c r="F756" s="742"/>
      <c r="G756" s="742"/>
      <c r="H756" s="742"/>
    </row>
    <row r="757" spans="2:8" ht="15.75" customHeight="1">
      <c r="B757" s="741"/>
      <c r="C757" s="742"/>
      <c r="D757" s="742"/>
      <c r="E757" s="742"/>
      <c r="F757" s="742"/>
      <c r="G757" s="742"/>
      <c r="H757" s="742"/>
    </row>
    <row r="758" spans="2:8" ht="15.75" customHeight="1">
      <c r="B758" s="741"/>
      <c r="C758" s="742"/>
      <c r="D758" s="742"/>
      <c r="E758" s="742"/>
      <c r="F758" s="742"/>
      <c r="G758" s="742"/>
      <c r="H758" s="742"/>
    </row>
    <row r="759" spans="2:8" ht="15.75" customHeight="1">
      <c r="B759" s="741"/>
      <c r="C759" s="742"/>
      <c r="D759" s="742"/>
      <c r="E759" s="742"/>
      <c r="F759" s="742"/>
      <c r="G759" s="742"/>
      <c r="H759" s="742"/>
    </row>
    <row r="760" spans="2:8" ht="15.75" customHeight="1">
      <c r="B760" s="741"/>
      <c r="C760" s="742"/>
      <c r="D760" s="742"/>
      <c r="E760" s="742"/>
      <c r="F760" s="742"/>
      <c r="G760" s="742"/>
      <c r="H760" s="742"/>
    </row>
    <row r="761" spans="2:8" ht="15.75" customHeight="1">
      <c r="B761" s="741"/>
      <c r="C761" s="742"/>
      <c r="D761" s="742"/>
      <c r="E761" s="742"/>
      <c r="F761" s="742"/>
      <c r="G761" s="742"/>
      <c r="H761" s="742"/>
    </row>
    <row r="762" spans="2:8" ht="15.75" customHeight="1">
      <c r="B762" s="741"/>
      <c r="C762" s="742"/>
      <c r="D762" s="742"/>
      <c r="E762" s="742"/>
      <c r="F762" s="742"/>
      <c r="G762" s="742"/>
      <c r="H762" s="742"/>
    </row>
    <row r="763" spans="2:8" ht="15.75" customHeight="1">
      <c r="B763" s="741"/>
      <c r="C763" s="742"/>
      <c r="D763" s="742"/>
      <c r="E763" s="742"/>
      <c r="F763" s="742"/>
      <c r="G763" s="742"/>
      <c r="H763" s="742"/>
    </row>
    <row r="764" spans="2:8" ht="15.75" customHeight="1">
      <c r="B764" s="741"/>
      <c r="C764" s="742"/>
      <c r="D764" s="742"/>
      <c r="E764" s="742"/>
      <c r="F764" s="742"/>
      <c r="G764" s="742"/>
      <c r="H764" s="742"/>
    </row>
    <row r="765" spans="2:8" ht="15.75" customHeight="1">
      <c r="B765" s="741"/>
      <c r="C765" s="742"/>
      <c r="D765" s="742"/>
      <c r="E765" s="742"/>
      <c r="F765" s="742"/>
      <c r="G765" s="742"/>
      <c r="H765" s="742"/>
    </row>
    <row r="766" spans="2:8" ht="15.75" customHeight="1">
      <c r="B766" s="741"/>
      <c r="C766" s="742"/>
      <c r="D766" s="742"/>
      <c r="E766" s="742"/>
      <c r="F766" s="742"/>
      <c r="G766" s="742"/>
      <c r="H766" s="742"/>
    </row>
    <row r="767" spans="2:8" ht="15.75" customHeight="1">
      <c r="B767" s="741"/>
      <c r="C767" s="742"/>
      <c r="D767" s="742"/>
      <c r="E767" s="742"/>
      <c r="F767" s="742"/>
      <c r="G767" s="742"/>
      <c r="H767" s="742"/>
    </row>
    <row r="768" spans="2:8" ht="15.75" customHeight="1">
      <c r="B768" s="741"/>
      <c r="C768" s="742"/>
      <c r="D768" s="742"/>
      <c r="E768" s="742"/>
      <c r="F768" s="742"/>
      <c r="G768" s="742"/>
      <c r="H768" s="742"/>
    </row>
    <row r="769" spans="2:8" ht="15.75" customHeight="1">
      <c r="B769" s="741"/>
      <c r="C769" s="742"/>
      <c r="D769" s="742"/>
      <c r="E769" s="742"/>
      <c r="F769" s="742"/>
      <c r="G769" s="742"/>
      <c r="H769" s="742"/>
    </row>
    <row r="770" spans="2:8" ht="15.75" customHeight="1">
      <c r="B770" s="741"/>
      <c r="C770" s="742"/>
      <c r="D770" s="742"/>
      <c r="E770" s="742"/>
      <c r="F770" s="742"/>
      <c r="G770" s="742"/>
      <c r="H770" s="742"/>
    </row>
    <row r="771" spans="2:8" ht="15.75" customHeight="1">
      <c r="B771" s="741"/>
      <c r="C771" s="742"/>
      <c r="D771" s="742"/>
      <c r="E771" s="742"/>
      <c r="F771" s="742"/>
      <c r="G771" s="742"/>
      <c r="H771" s="742"/>
    </row>
    <row r="772" spans="2:8" ht="15.75" customHeight="1">
      <c r="B772" s="741"/>
      <c r="C772" s="742"/>
      <c r="D772" s="742"/>
      <c r="E772" s="742"/>
      <c r="F772" s="742"/>
      <c r="G772" s="742"/>
      <c r="H772" s="742"/>
    </row>
    <row r="773" spans="2:8" ht="15.75" customHeight="1">
      <c r="B773" s="741"/>
      <c r="C773" s="742"/>
      <c r="D773" s="742"/>
      <c r="E773" s="742"/>
      <c r="F773" s="742"/>
      <c r="G773" s="742"/>
      <c r="H773" s="742"/>
    </row>
    <row r="774" spans="2:8" ht="15.75" customHeight="1">
      <c r="B774" s="741"/>
      <c r="C774" s="742"/>
      <c r="D774" s="742"/>
      <c r="E774" s="742"/>
      <c r="F774" s="742"/>
      <c r="G774" s="742"/>
      <c r="H774" s="742"/>
    </row>
    <row r="775" spans="2:8" ht="15.75" customHeight="1">
      <c r="B775" s="741"/>
      <c r="C775" s="742"/>
      <c r="D775" s="742"/>
      <c r="E775" s="742"/>
      <c r="F775" s="742"/>
      <c r="G775" s="742"/>
      <c r="H775" s="742"/>
    </row>
    <row r="776" spans="2:8" ht="15.75" customHeight="1">
      <c r="B776" s="741"/>
      <c r="C776" s="742"/>
      <c r="D776" s="742"/>
      <c r="E776" s="742"/>
      <c r="F776" s="742"/>
      <c r="G776" s="742"/>
      <c r="H776" s="742"/>
    </row>
    <row r="777" spans="2:8" ht="15.75" customHeight="1">
      <c r="B777" s="741"/>
      <c r="C777" s="742"/>
      <c r="D777" s="742"/>
      <c r="E777" s="742"/>
      <c r="F777" s="742"/>
      <c r="G777" s="742"/>
      <c r="H777" s="742"/>
    </row>
    <row r="778" spans="2:8" ht="15.75" customHeight="1">
      <c r="B778" s="741"/>
      <c r="C778" s="742"/>
      <c r="D778" s="742"/>
      <c r="E778" s="742"/>
      <c r="F778" s="742"/>
      <c r="G778" s="742"/>
      <c r="H778" s="742"/>
    </row>
    <row r="779" spans="2:8" ht="15.75" customHeight="1">
      <c r="B779" s="741"/>
      <c r="C779" s="742"/>
      <c r="D779" s="742"/>
      <c r="E779" s="742"/>
      <c r="F779" s="742"/>
      <c r="G779" s="742"/>
      <c r="H779" s="742"/>
    </row>
    <row r="780" spans="2:8" ht="15.75" customHeight="1">
      <c r="B780" s="741"/>
      <c r="C780" s="742"/>
      <c r="D780" s="742"/>
      <c r="E780" s="742"/>
      <c r="F780" s="742"/>
      <c r="G780" s="742"/>
      <c r="H780" s="742"/>
    </row>
    <row r="781" spans="2:8" ht="15.75" customHeight="1">
      <c r="B781" s="741"/>
      <c r="C781" s="742"/>
      <c r="D781" s="742"/>
      <c r="E781" s="742"/>
      <c r="F781" s="742"/>
      <c r="G781" s="742"/>
      <c r="H781" s="742"/>
    </row>
    <row r="782" spans="2:8" ht="15.75" customHeight="1">
      <c r="B782" s="741"/>
      <c r="C782" s="742"/>
      <c r="D782" s="742"/>
      <c r="E782" s="742"/>
      <c r="F782" s="742"/>
      <c r="G782" s="742"/>
      <c r="H782" s="742"/>
    </row>
    <row r="783" spans="2:8" ht="15.75" customHeight="1">
      <c r="B783" s="741"/>
      <c r="C783" s="742"/>
      <c r="D783" s="742"/>
      <c r="E783" s="742"/>
      <c r="F783" s="742"/>
      <c r="G783" s="742"/>
      <c r="H783" s="742"/>
    </row>
    <row r="784" spans="2:8" ht="15.75" customHeight="1">
      <c r="B784" s="741"/>
      <c r="C784" s="742"/>
      <c r="D784" s="742"/>
      <c r="E784" s="742"/>
      <c r="F784" s="742"/>
      <c r="G784" s="742"/>
      <c r="H784" s="742"/>
    </row>
    <row r="785" spans="2:8" ht="15.75" customHeight="1">
      <c r="B785" s="741"/>
      <c r="C785" s="742"/>
      <c r="D785" s="742"/>
      <c r="E785" s="742"/>
      <c r="F785" s="742"/>
      <c r="G785" s="742"/>
      <c r="H785" s="742"/>
    </row>
    <row r="786" spans="2:8" ht="15.75" customHeight="1">
      <c r="B786" s="741"/>
      <c r="C786" s="742"/>
      <c r="D786" s="742"/>
      <c r="E786" s="742"/>
      <c r="F786" s="742"/>
      <c r="G786" s="742"/>
      <c r="H786" s="742"/>
    </row>
    <row r="787" spans="2:8" ht="15.75" customHeight="1">
      <c r="B787" s="741"/>
      <c r="C787" s="742"/>
      <c r="D787" s="742"/>
      <c r="E787" s="742"/>
      <c r="F787" s="742"/>
      <c r="G787" s="742"/>
      <c r="H787" s="742"/>
    </row>
    <row r="788" spans="2:8" ht="15.75" customHeight="1">
      <c r="B788" s="741"/>
      <c r="C788" s="742"/>
      <c r="D788" s="742"/>
      <c r="E788" s="742"/>
      <c r="F788" s="742"/>
      <c r="G788" s="742"/>
      <c r="H788" s="742"/>
    </row>
    <row r="789" spans="2:8" ht="15.75" customHeight="1">
      <c r="B789" s="741"/>
      <c r="C789" s="742"/>
      <c r="D789" s="742"/>
      <c r="E789" s="742"/>
      <c r="F789" s="742"/>
      <c r="G789" s="742"/>
      <c r="H789" s="742"/>
    </row>
    <row r="790" spans="2:8" ht="15.75" customHeight="1">
      <c r="B790" s="741"/>
      <c r="C790" s="742"/>
      <c r="D790" s="742"/>
      <c r="E790" s="742"/>
      <c r="F790" s="742"/>
      <c r="G790" s="742"/>
      <c r="H790" s="742"/>
    </row>
    <row r="791" spans="2:8" ht="15.75" customHeight="1">
      <c r="B791" s="741"/>
      <c r="C791" s="742"/>
      <c r="D791" s="742"/>
      <c r="E791" s="742"/>
      <c r="F791" s="742"/>
      <c r="G791" s="742"/>
      <c r="H791" s="742"/>
    </row>
    <row r="792" spans="2:8" ht="15.75" customHeight="1">
      <c r="B792" s="741"/>
      <c r="C792" s="742"/>
      <c r="D792" s="742"/>
      <c r="E792" s="742"/>
      <c r="F792" s="742"/>
      <c r="G792" s="742"/>
      <c r="H792" s="742"/>
    </row>
    <row r="793" spans="2:8" ht="15.75" customHeight="1">
      <c r="B793" s="741"/>
      <c r="C793" s="742"/>
      <c r="D793" s="742"/>
      <c r="E793" s="742"/>
      <c r="F793" s="742"/>
      <c r="G793" s="742"/>
      <c r="H793" s="742"/>
    </row>
    <row r="794" spans="2:8" ht="15.75" customHeight="1">
      <c r="B794" s="741"/>
      <c r="C794" s="742"/>
      <c r="D794" s="742"/>
      <c r="E794" s="742"/>
      <c r="F794" s="742"/>
      <c r="G794" s="742"/>
      <c r="H794" s="742"/>
    </row>
    <row r="795" spans="2:8" ht="15.75" customHeight="1">
      <c r="B795" s="741"/>
      <c r="C795" s="742"/>
      <c r="D795" s="742"/>
      <c r="E795" s="742"/>
      <c r="F795" s="742"/>
      <c r="G795" s="742"/>
      <c r="H795" s="742"/>
    </row>
    <row r="796" spans="2:8" ht="15.75" customHeight="1">
      <c r="B796" s="741"/>
      <c r="C796" s="742"/>
      <c r="D796" s="742"/>
      <c r="E796" s="742"/>
      <c r="F796" s="742"/>
      <c r="G796" s="742"/>
      <c r="H796" s="742"/>
    </row>
    <row r="797" spans="2:8" ht="15.75" customHeight="1">
      <c r="B797" s="741"/>
      <c r="C797" s="742"/>
      <c r="D797" s="742"/>
      <c r="E797" s="742"/>
      <c r="F797" s="742"/>
      <c r="G797" s="742"/>
      <c r="H797" s="742"/>
    </row>
    <row r="798" spans="2:8" ht="15.75" customHeight="1">
      <c r="B798" s="741"/>
      <c r="C798" s="742"/>
      <c r="D798" s="742"/>
      <c r="E798" s="742"/>
      <c r="F798" s="742"/>
      <c r="G798" s="742"/>
      <c r="H798" s="742"/>
    </row>
    <row r="799" spans="2:8" ht="15.75" customHeight="1">
      <c r="B799" s="741"/>
      <c r="C799" s="742"/>
      <c r="D799" s="742"/>
      <c r="E799" s="742"/>
      <c r="F799" s="742"/>
      <c r="G799" s="742"/>
      <c r="H799" s="742"/>
    </row>
    <row r="800" spans="2:8" ht="15.75" customHeight="1">
      <c r="B800" s="741"/>
      <c r="C800" s="742"/>
      <c r="D800" s="742"/>
      <c r="E800" s="742"/>
      <c r="F800" s="742"/>
      <c r="G800" s="742"/>
      <c r="H800" s="742"/>
    </row>
    <row r="801" spans="2:8" ht="15.75" customHeight="1">
      <c r="B801" s="741"/>
      <c r="C801" s="742"/>
      <c r="D801" s="742"/>
      <c r="E801" s="742"/>
      <c r="F801" s="742"/>
      <c r="G801" s="742"/>
      <c r="H801" s="742"/>
    </row>
    <row r="802" spans="2:8" ht="15.75" customHeight="1">
      <c r="B802" s="741"/>
      <c r="C802" s="742"/>
      <c r="D802" s="742"/>
      <c r="E802" s="742"/>
      <c r="F802" s="742"/>
      <c r="G802" s="742"/>
      <c r="H802" s="742"/>
    </row>
    <row r="803" spans="2:8" ht="15.75" customHeight="1">
      <c r="B803" s="741"/>
      <c r="C803" s="742"/>
      <c r="D803" s="742"/>
      <c r="E803" s="742"/>
      <c r="F803" s="742"/>
      <c r="G803" s="742"/>
      <c r="H803" s="742"/>
    </row>
    <row r="804" spans="2:8" ht="15.75" customHeight="1">
      <c r="B804" s="741"/>
      <c r="C804" s="742"/>
      <c r="D804" s="742"/>
      <c r="E804" s="742"/>
      <c r="F804" s="742"/>
      <c r="G804" s="742"/>
      <c r="H804" s="742"/>
    </row>
    <row r="805" spans="2:8" ht="15.75" customHeight="1">
      <c r="B805" s="741"/>
      <c r="C805" s="742"/>
      <c r="D805" s="742"/>
      <c r="E805" s="742"/>
      <c r="F805" s="742"/>
      <c r="G805" s="742"/>
      <c r="H805" s="742"/>
    </row>
    <row r="806" spans="2:8" ht="15.75" customHeight="1">
      <c r="B806" s="741"/>
      <c r="C806" s="742"/>
      <c r="D806" s="742"/>
      <c r="E806" s="742"/>
      <c r="F806" s="742"/>
      <c r="G806" s="742"/>
      <c r="H806" s="742"/>
    </row>
    <row r="807" spans="2:8" ht="15.75" customHeight="1">
      <c r="B807" s="741"/>
      <c r="C807" s="742"/>
      <c r="D807" s="742"/>
      <c r="E807" s="742"/>
      <c r="F807" s="742"/>
      <c r="G807" s="742"/>
      <c r="H807" s="742"/>
    </row>
    <row r="808" spans="2:8" ht="15.75" customHeight="1">
      <c r="B808" s="741"/>
      <c r="C808" s="742"/>
      <c r="D808" s="742"/>
      <c r="E808" s="742"/>
      <c r="F808" s="742"/>
      <c r="G808" s="742"/>
      <c r="H808" s="742"/>
    </row>
    <row r="809" spans="2:8" ht="15.75" customHeight="1">
      <c r="B809" s="741"/>
      <c r="C809" s="742"/>
      <c r="D809" s="742"/>
      <c r="E809" s="742"/>
      <c r="F809" s="742"/>
      <c r="G809" s="742"/>
      <c r="H809" s="742"/>
    </row>
    <row r="810" spans="2:8" ht="15.75" customHeight="1">
      <c r="B810" s="741"/>
      <c r="C810" s="742"/>
      <c r="D810" s="742"/>
      <c r="E810" s="742"/>
      <c r="F810" s="742"/>
      <c r="G810" s="742"/>
      <c r="H810" s="742"/>
    </row>
    <row r="811" spans="2:8" ht="15.75" customHeight="1">
      <c r="B811" s="741"/>
      <c r="C811" s="742"/>
      <c r="D811" s="742"/>
      <c r="E811" s="742"/>
      <c r="F811" s="742"/>
      <c r="G811" s="742"/>
      <c r="H811" s="742"/>
    </row>
    <row r="812" spans="2:8" ht="15.75" customHeight="1">
      <c r="B812" s="741"/>
      <c r="C812" s="742"/>
      <c r="D812" s="742"/>
      <c r="E812" s="742"/>
      <c r="F812" s="742"/>
      <c r="G812" s="742"/>
      <c r="H812" s="742"/>
    </row>
    <row r="813" spans="2:8" ht="15.75" customHeight="1">
      <c r="B813" s="741"/>
      <c r="C813" s="742"/>
      <c r="D813" s="742"/>
      <c r="E813" s="742"/>
      <c r="F813" s="742"/>
      <c r="G813" s="742"/>
      <c r="H813" s="742"/>
    </row>
    <row r="814" spans="2:8" ht="15.75" customHeight="1">
      <c r="B814" s="741"/>
      <c r="C814" s="742"/>
      <c r="D814" s="742"/>
      <c r="E814" s="742"/>
      <c r="F814" s="742"/>
      <c r="G814" s="742"/>
      <c r="H814" s="742"/>
    </row>
    <row r="815" spans="2:8" ht="15.75" customHeight="1">
      <c r="B815" s="741"/>
      <c r="C815" s="742"/>
      <c r="D815" s="742"/>
      <c r="E815" s="742"/>
      <c r="F815" s="742"/>
      <c r="G815" s="742"/>
      <c r="H815" s="742"/>
    </row>
    <row r="816" spans="2:8" ht="15.75" customHeight="1">
      <c r="B816" s="741"/>
      <c r="C816" s="742"/>
      <c r="D816" s="742"/>
      <c r="E816" s="742"/>
      <c r="F816" s="742"/>
      <c r="G816" s="742"/>
      <c r="H816" s="742"/>
    </row>
    <row r="817" spans="2:8" ht="15.75" customHeight="1">
      <c r="B817" s="741"/>
      <c r="C817" s="742"/>
      <c r="D817" s="742"/>
      <c r="E817" s="742"/>
      <c r="F817" s="742"/>
      <c r="G817" s="742"/>
      <c r="H817" s="742"/>
    </row>
    <row r="818" spans="2:8" ht="15.75" customHeight="1">
      <c r="B818" s="741"/>
      <c r="C818" s="742"/>
      <c r="D818" s="742"/>
      <c r="E818" s="742"/>
      <c r="F818" s="742"/>
      <c r="G818" s="742"/>
      <c r="H818" s="742"/>
    </row>
    <row r="819" spans="2:8" ht="15.75" customHeight="1">
      <c r="B819" s="741"/>
      <c r="C819" s="742"/>
      <c r="D819" s="742"/>
      <c r="E819" s="742"/>
      <c r="F819" s="742"/>
      <c r="G819" s="742"/>
      <c r="H819" s="742"/>
    </row>
    <row r="820" spans="2:8" ht="15.75" customHeight="1">
      <c r="B820" s="741"/>
      <c r="C820" s="742"/>
      <c r="D820" s="742"/>
      <c r="E820" s="742"/>
      <c r="F820" s="742"/>
      <c r="G820" s="742"/>
      <c r="H820" s="742"/>
    </row>
    <row r="821" spans="2:8" ht="15.75" customHeight="1">
      <c r="B821" s="741"/>
      <c r="C821" s="742"/>
      <c r="D821" s="742"/>
      <c r="E821" s="742"/>
      <c r="F821" s="742"/>
      <c r="G821" s="742"/>
      <c r="H821" s="742"/>
    </row>
    <row r="822" spans="2:8" ht="15.75" customHeight="1">
      <c r="B822" s="741"/>
      <c r="C822" s="742"/>
      <c r="D822" s="742"/>
      <c r="E822" s="742"/>
      <c r="F822" s="742"/>
      <c r="G822" s="742"/>
      <c r="H822" s="742"/>
    </row>
    <row r="823" spans="2:8" ht="15.75" customHeight="1">
      <c r="B823" s="741"/>
      <c r="C823" s="742"/>
      <c r="D823" s="742"/>
      <c r="E823" s="742"/>
      <c r="F823" s="742"/>
      <c r="G823" s="742"/>
      <c r="H823" s="742"/>
    </row>
    <row r="824" spans="2:8" ht="15.75" customHeight="1">
      <c r="B824" s="741"/>
      <c r="C824" s="742"/>
      <c r="D824" s="742"/>
      <c r="E824" s="742"/>
      <c r="F824" s="742"/>
      <c r="G824" s="742"/>
      <c r="H824" s="742"/>
    </row>
    <row r="825" spans="2:8" ht="15.75" customHeight="1">
      <c r="B825" s="741"/>
      <c r="C825" s="742"/>
      <c r="D825" s="742"/>
      <c r="E825" s="742"/>
      <c r="F825" s="742"/>
      <c r="G825" s="742"/>
      <c r="H825" s="742"/>
    </row>
    <row r="826" spans="2:8" ht="15.75" customHeight="1">
      <c r="B826" s="741"/>
      <c r="C826" s="742"/>
      <c r="D826" s="742"/>
      <c r="E826" s="742"/>
      <c r="F826" s="742"/>
      <c r="G826" s="742"/>
      <c r="H826" s="742"/>
    </row>
    <row r="827" spans="2:8" ht="15.75" customHeight="1">
      <c r="B827" s="741"/>
      <c r="C827" s="742"/>
      <c r="D827" s="742"/>
      <c r="E827" s="742"/>
      <c r="F827" s="742"/>
      <c r="G827" s="742"/>
      <c r="H827" s="742"/>
    </row>
    <row r="828" spans="2:8" ht="15.75" customHeight="1">
      <c r="B828" s="741"/>
      <c r="C828" s="742"/>
      <c r="D828" s="742"/>
      <c r="E828" s="742"/>
      <c r="F828" s="742"/>
      <c r="G828" s="742"/>
      <c r="H828" s="742"/>
    </row>
    <row r="829" spans="2:8" ht="15.75" customHeight="1">
      <c r="B829" s="741"/>
      <c r="C829" s="742"/>
      <c r="D829" s="742"/>
      <c r="E829" s="742"/>
      <c r="F829" s="742"/>
      <c r="G829" s="742"/>
      <c r="H829" s="742"/>
    </row>
    <row r="830" spans="2:8" ht="15.75" customHeight="1">
      <c r="B830" s="741"/>
      <c r="C830" s="742"/>
      <c r="D830" s="742"/>
      <c r="E830" s="742"/>
      <c r="F830" s="742"/>
      <c r="G830" s="742"/>
      <c r="H830" s="742"/>
    </row>
    <row r="831" spans="2:8" ht="15.75" customHeight="1">
      <c r="B831" s="741"/>
      <c r="C831" s="742"/>
      <c r="D831" s="742"/>
      <c r="E831" s="742"/>
      <c r="F831" s="742"/>
      <c r="G831" s="742"/>
      <c r="H831" s="742"/>
    </row>
    <row r="832" spans="2:8" ht="15.75" customHeight="1">
      <c r="B832" s="741"/>
      <c r="C832" s="742"/>
      <c r="D832" s="742"/>
      <c r="E832" s="742"/>
      <c r="F832" s="742"/>
      <c r="G832" s="742"/>
      <c r="H832" s="742"/>
    </row>
    <row r="833" spans="2:8" ht="15.75" customHeight="1">
      <c r="B833" s="741"/>
      <c r="C833" s="742"/>
      <c r="D833" s="742"/>
      <c r="E833" s="742"/>
      <c r="F833" s="742"/>
      <c r="G833" s="742"/>
      <c r="H833" s="742"/>
    </row>
    <row r="834" spans="2:8" ht="15.75" customHeight="1">
      <c r="B834" s="741"/>
      <c r="C834" s="742"/>
      <c r="D834" s="742"/>
      <c r="E834" s="742"/>
      <c r="F834" s="742"/>
      <c r="G834" s="742"/>
      <c r="H834" s="742"/>
    </row>
    <row r="835" spans="2:8" ht="15.75" customHeight="1">
      <c r="B835" s="741"/>
      <c r="C835" s="742"/>
      <c r="D835" s="742"/>
      <c r="E835" s="742"/>
      <c r="F835" s="742"/>
      <c r="G835" s="742"/>
      <c r="H835" s="742"/>
    </row>
    <row r="836" spans="2:8" ht="15.75" customHeight="1">
      <c r="B836" s="741"/>
      <c r="C836" s="742"/>
      <c r="D836" s="742"/>
      <c r="E836" s="742"/>
      <c r="F836" s="742"/>
      <c r="G836" s="742"/>
      <c r="H836" s="742"/>
    </row>
    <row r="837" spans="2:8" ht="15.75" customHeight="1">
      <c r="B837" s="741"/>
      <c r="C837" s="742"/>
      <c r="D837" s="742"/>
      <c r="E837" s="742"/>
      <c r="F837" s="742"/>
      <c r="G837" s="742"/>
      <c r="H837" s="742"/>
    </row>
    <row r="838" spans="2:8" ht="15.75" customHeight="1">
      <c r="B838" s="741"/>
      <c r="C838" s="742"/>
      <c r="D838" s="742"/>
      <c r="E838" s="742"/>
      <c r="F838" s="742"/>
      <c r="G838" s="742"/>
      <c r="H838" s="742"/>
    </row>
    <row r="839" spans="2:8" ht="15.75" customHeight="1">
      <c r="B839" s="741"/>
      <c r="C839" s="742"/>
      <c r="D839" s="742"/>
      <c r="E839" s="742"/>
      <c r="F839" s="742"/>
      <c r="G839" s="742"/>
      <c r="H839" s="742"/>
    </row>
    <row r="840" spans="2:8" ht="15.75" customHeight="1">
      <c r="B840" s="741"/>
      <c r="C840" s="742"/>
      <c r="D840" s="742"/>
      <c r="E840" s="742"/>
      <c r="F840" s="742"/>
      <c r="G840" s="742"/>
      <c r="H840" s="742"/>
    </row>
    <row r="841" spans="2:8" ht="15.75" customHeight="1">
      <c r="B841" s="741"/>
      <c r="C841" s="742"/>
      <c r="D841" s="742"/>
      <c r="E841" s="742"/>
      <c r="F841" s="742"/>
      <c r="G841" s="742"/>
      <c r="H841" s="742"/>
    </row>
    <row r="842" spans="2:8" ht="15.75" customHeight="1">
      <c r="B842" s="741"/>
      <c r="C842" s="742"/>
      <c r="D842" s="742"/>
      <c r="E842" s="742"/>
      <c r="F842" s="742"/>
      <c r="G842" s="742"/>
      <c r="H842" s="742"/>
    </row>
    <row r="843" spans="2:8" ht="15.75" customHeight="1">
      <c r="B843" s="741"/>
      <c r="C843" s="742"/>
      <c r="D843" s="742"/>
      <c r="E843" s="742"/>
      <c r="F843" s="742"/>
      <c r="G843" s="742"/>
      <c r="H843" s="742"/>
    </row>
    <row r="844" spans="2:8" ht="15.75" customHeight="1">
      <c r="B844" s="741"/>
      <c r="C844" s="742"/>
      <c r="D844" s="742"/>
      <c r="E844" s="742"/>
      <c r="F844" s="742"/>
      <c r="G844" s="742"/>
      <c r="H844" s="742"/>
    </row>
    <row r="845" spans="2:8" ht="15.75" customHeight="1">
      <c r="B845" s="741"/>
      <c r="C845" s="742"/>
      <c r="D845" s="742"/>
      <c r="E845" s="742"/>
      <c r="F845" s="742"/>
      <c r="G845" s="742"/>
      <c r="H845" s="742"/>
    </row>
    <row r="846" spans="2:8" ht="15.75" customHeight="1">
      <c r="B846" s="741"/>
      <c r="C846" s="742"/>
      <c r="D846" s="742"/>
      <c r="E846" s="742"/>
      <c r="F846" s="742"/>
      <c r="G846" s="742"/>
      <c r="H846" s="742"/>
    </row>
    <row r="847" spans="2:8" ht="15.75" customHeight="1">
      <c r="B847" s="741"/>
      <c r="C847" s="742"/>
      <c r="D847" s="742"/>
      <c r="E847" s="742"/>
      <c r="F847" s="742"/>
      <c r="G847" s="742"/>
      <c r="H847" s="742"/>
    </row>
    <row r="848" spans="2:8" ht="15.75" customHeight="1">
      <c r="B848" s="741"/>
      <c r="C848" s="742"/>
      <c r="D848" s="742"/>
      <c r="E848" s="742"/>
      <c r="F848" s="742"/>
      <c r="G848" s="742"/>
      <c r="H848" s="742"/>
    </row>
    <row r="849" spans="2:8" ht="15.75" customHeight="1">
      <c r="B849" s="741"/>
      <c r="C849" s="742"/>
      <c r="D849" s="742"/>
      <c r="E849" s="742"/>
      <c r="F849" s="742"/>
      <c r="G849" s="742"/>
      <c r="H849" s="742"/>
    </row>
    <row r="850" spans="2:8" ht="15.75" customHeight="1">
      <c r="B850" s="741"/>
      <c r="C850" s="742"/>
      <c r="D850" s="742"/>
      <c r="E850" s="742"/>
      <c r="F850" s="742"/>
      <c r="G850" s="742"/>
      <c r="H850" s="742"/>
    </row>
    <row r="851" spans="2:8" ht="15.75" customHeight="1">
      <c r="B851" s="741"/>
      <c r="C851" s="742"/>
      <c r="D851" s="742"/>
      <c r="E851" s="742"/>
      <c r="F851" s="742"/>
      <c r="G851" s="742"/>
      <c r="H851" s="742"/>
    </row>
    <row r="852" spans="2:8" ht="15.75" customHeight="1">
      <c r="B852" s="741"/>
      <c r="C852" s="742"/>
      <c r="D852" s="742"/>
      <c r="E852" s="742"/>
      <c r="F852" s="742"/>
      <c r="G852" s="742"/>
      <c r="H852" s="742"/>
    </row>
    <row r="853" spans="2:8" ht="15.75" customHeight="1">
      <c r="B853" s="741"/>
      <c r="C853" s="742"/>
      <c r="D853" s="742"/>
      <c r="E853" s="742"/>
      <c r="F853" s="742"/>
      <c r="G853" s="742"/>
      <c r="H853" s="742"/>
    </row>
    <row r="854" spans="2:8" ht="15.75" customHeight="1">
      <c r="B854" s="741"/>
      <c r="C854" s="742"/>
      <c r="D854" s="742"/>
      <c r="E854" s="742"/>
      <c r="F854" s="742"/>
      <c r="G854" s="742"/>
      <c r="H854" s="742"/>
    </row>
    <row r="855" spans="2:8" ht="15.75" customHeight="1">
      <c r="B855" s="741"/>
      <c r="C855" s="742"/>
      <c r="D855" s="742"/>
      <c r="E855" s="742"/>
      <c r="F855" s="742"/>
      <c r="G855" s="742"/>
      <c r="H855" s="742"/>
    </row>
    <row r="856" spans="2:8" ht="15.75" customHeight="1">
      <c r="B856" s="741"/>
      <c r="C856" s="742"/>
      <c r="D856" s="742"/>
      <c r="E856" s="742"/>
      <c r="F856" s="742"/>
      <c r="G856" s="742"/>
      <c r="H856" s="742"/>
    </row>
    <row r="857" spans="2:8" ht="15.75" customHeight="1">
      <c r="B857" s="741"/>
      <c r="C857" s="742"/>
      <c r="D857" s="742"/>
      <c r="E857" s="742"/>
      <c r="F857" s="742"/>
      <c r="G857" s="742"/>
      <c r="H857" s="742"/>
    </row>
    <row r="858" spans="2:8" ht="15.75" customHeight="1">
      <c r="B858" s="741"/>
      <c r="C858" s="742"/>
      <c r="D858" s="742"/>
      <c r="E858" s="742"/>
      <c r="F858" s="742"/>
      <c r="G858" s="742"/>
      <c r="H858" s="742"/>
    </row>
    <row r="859" spans="2:8" ht="15.75" customHeight="1">
      <c r="B859" s="741"/>
      <c r="C859" s="742"/>
      <c r="D859" s="742"/>
      <c r="E859" s="742"/>
      <c r="F859" s="742"/>
      <c r="G859" s="742"/>
      <c r="H859" s="742"/>
    </row>
    <row r="860" spans="2:8" ht="15.75" customHeight="1">
      <c r="B860" s="741"/>
      <c r="C860" s="742"/>
      <c r="D860" s="742"/>
      <c r="E860" s="742"/>
      <c r="F860" s="742"/>
      <c r="G860" s="742"/>
      <c r="H860" s="742"/>
    </row>
    <row r="861" spans="2:8" ht="15.75" customHeight="1">
      <c r="B861" s="741"/>
      <c r="C861" s="742"/>
      <c r="D861" s="742"/>
      <c r="E861" s="742"/>
      <c r="F861" s="742"/>
      <c r="G861" s="742"/>
      <c r="H861" s="742"/>
    </row>
    <row r="862" spans="2:8" ht="15.75" customHeight="1">
      <c r="B862" s="741"/>
      <c r="C862" s="742"/>
      <c r="D862" s="742"/>
      <c r="E862" s="742"/>
      <c r="F862" s="742"/>
      <c r="G862" s="742"/>
      <c r="H862" s="742"/>
    </row>
    <row r="863" spans="2:8" ht="15.75" customHeight="1">
      <c r="B863" s="741"/>
      <c r="C863" s="742"/>
      <c r="D863" s="742"/>
      <c r="E863" s="742"/>
      <c r="F863" s="742"/>
      <c r="G863" s="742"/>
      <c r="H863" s="742"/>
    </row>
    <row r="864" spans="2:8" ht="15.75" customHeight="1">
      <c r="B864" s="741"/>
      <c r="C864" s="742"/>
      <c r="D864" s="742"/>
      <c r="E864" s="742"/>
      <c r="F864" s="742"/>
      <c r="G864" s="742"/>
      <c r="H864" s="742"/>
    </row>
    <row r="865" spans="2:8" ht="15.75" customHeight="1">
      <c r="B865" s="741"/>
      <c r="C865" s="742"/>
      <c r="D865" s="742"/>
      <c r="E865" s="742"/>
      <c r="F865" s="742"/>
      <c r="G865" s="742"/>
      <c r="H865" s="742"/>
    </row>
    <row r="866" spans="2:8" ht="15.75" customHeight="1">
      <c r="B866" s="741"/>
      <c r="C866" s="742"/>
      <c r="D866" s="742"/>
      <c r="E866" s="742"/>
      <c r="F866" s="742"/>
      <c r="G866" s="742"/>
      <c r="H866" s="742"/>
    </row>
    <row r="867" spans="2:8" ht="15.75" customHeight="1">
      <c r="B867" s="741"/>
      <c r="C867" s="742"/>
      <c r="D867" s="742"/>
      <c r="E867" s="742"/>
      <c r="F867" s="742"/>
      <c r="G867" s="742"/>
      <c r="H867" s="742"/>
    </row>
    <row r="868" spans="2:8" ht="15.75" customHeight="1">
      <c r="B868" s="741"/>
      <c r="C868" s="742"/>
      <c r="D868" s="742"/>
      <c r="E868" s="742"/>
      <c r="F868" s="742"/>
      <c r="G868" s="742"/>
      <c r="H868" s="742"/>
    </row>
    <row r="869" spans="2:8" ht="15.75" customHeight="1">
      <c r="B869" s="741"/>
      <c r="C869" s="742"/>
      <c r="D869" s="742"/>
      <c r="E869" s="742"/>
      <c r="F869" s="742"/>
      <c r="G869" s="742"/>
      <c r="H869" s="742"/>
    </row>
    <row r="870" spans="2:8" ht="15.75" customHeight="1">
      <c r="B870" s="741"/>
      <c r="C870" s="742"/>
      <c r="D870" s="742"/>
      <c r="E870" s="742"/>
      <c r="F870" s="742"/>
      <c r="G870" s="742"/>
      <c r="H870" s="742"/>
    </row>
    <row r="871" spans="2:8" ht="15.75" customHeight="1">
      <c r="B871" s="741"/>
      <c r="C871" s="742"/>
      <c r="D871" s="742"/>
      <c r="E871" s="742"/>
      <c r="F871" s="742"/>
      <c r="G871" s="742"/>
      <c r="H871" s="742"/>
    </row>
    <row r="872" spans="2:8" ht="15.75" customHeight="1">
      <c r="B872" s="741"/>
      <c r="C872" s="742"/>
      <c r="D872" s="742"/>
      <c r="E872" s="742"/>
      <c r="F872" s="742"/>
      <c r="G872" s="742"/>
      <c r="H872" s="742"/>
    </row>
    <row r="873" spans="2:8" ht="15.75" customHeight="1">
      <c r="B873" s="741"/>
      <c r="C873" s="742"/>
      <c r="D873" s="742"/>
      <c r="E873" s="742"/>
      <c r="F873" s="742"/>
      <c r="G873" s="742"/>
      <c r="H873" s="742"/>
    </row>
    <row r="874" spans="2:8" ht="15.75" customHeight="1">
      <c r="B874" s="741"/>
      <c r="C874" s="742"/>
      <c r="D874" s="742"/>
      <c r="E874" s="742"/>
      <c r="F874" s="742"/>
      <c r="G874" s="742"/>
      <c r="H874" s="742"/>
    </row>
    <row r="875" spans="2:8" ht="15.75" customHeight="1">
      <c r="B875" s="741"/>
      <c r="C875" s="742"/>
      <c r="D875" s="742"/>
      <c r="E875" s="742"/>
      <c r="F875" s="742"/>
      <c r="G875" s="742"/>
      <c r="H875" s="742"/>
    </row>
    <row r="876" spans="2:8" ht="15.75" customHeight="1">
      <c r="B876" s="741"/>
      <c r="C876" s="742"/>
      <c r="D876" s="742"/>
      <c r="E876" s="742"/>
      <c r="F876" s="742"/>
      <c r="G876" s="742"/>
      <c r="H876" s="742"/>
    </row>
    <row r="877" spans="2:8" ht="15.75" customHeight="1">
      <c r="B877" s="741"/>
      <c r="C877" s="742"/>
      <c r="D877" s="742"/>
      <c r="E877" s="742"/>
      <c r="F877" s="742"/>
      <c r="G877" s="742"/>
      <c r="H877" s="742"/>
    </row>
    <row r="878" spans="2:8" ht="15.75" customHeight="1">
      <c r="B878" s="741"/>
      <c r="C878" s="742"/>
      <c r="D878" s="742"/>
      <c r="E878" s="742"/>
      <c r="F878" s="742"/>
      <c r="G878" s="742"/>
      <c r="H878" s="742"/>
    </row>
    <row r="879" spans="2:8" ht="15.75" customHeight="1">
      <c r="B879" s="741"/>
      <c r="C879" s="742"/>
      <c r="D879" s="742"/>
      <c r="E879" s="742"/>
      <c r="F879" s="742"/>
      <c r="G879" s="742"/>
      <c r="H879" s="742"/>
    </row>
    <row r="880" spans="2:8" ht="15.75" customHeight="1">
      <c r="B880" s="741"/>
      <c r="C880" s="742"/>
      <c r="D880" s="742"/>
      <c r="E880" s="742"/>
      <c r="F880" s="742"/>
      <c r="G880" s="742"/>
      <c r="H880" s="742"/>
    </row>
    <row r="881" spans="2:8" ht="15.75" customHeight="1">
      <c r="B881" s="741"/>
      <c r="C881" s="742"/>
      <c r="D881" s="742"/>
      <c r="E881" s="742"/>
      <c r="F881" s="742"/>
      <c r="G881" s="742"/>
      <c r="H881" s="742"/>
    </row>
    <row r="882" spans="2:8" ht="15.75" customHeight="1">
      <c r="B882" s="741"/>
      <c r="C882" s="742"/>
      <c r="D882" s="742"/>
      <c r="E882" s="742"/>
      <c r="F882" s="742"/>
      <c r="G882" s="742"/>
      <c r="H882" s="742"/>
    </row>
    <row r="883" spans="2:8" ht="15.75" customHeight="1">
      <c r="B883" s="741"/>
      <c r="C883" s="742"/>
      <c r="D883" s="742"/>
      <c r="E883" s="742"/>
      <c r="F883" s="742"/>
      <c r="G883" s="742"/>
      <c r="H883" s="742"/>
    </row>
    <row r="884" spans="2:8" ht="15.75" customHeight="1">
      <c r="B884" s="741"/>
      <c r="C884" s="742"/>
      <c r="D884" s="742"/>
      <c r="E884" s="742"/>
      <c r="F884" s="742"/>
      <c r="G884" s="742"/>
      <c r="H884" s="742"/>
    </row>
    <row r="885" spans="2:8" ht="15.75" customHeight="1">
      <c r="B885" s="741"/>
      <c r="C885" s="742"/>
      <c r="D885" s="742"/>
      <c r="E885" s="742"/>
      <c r="F885" s="742"/>
      <c r="G885" s="742"/>
      <c r="H885" s="742"/>
    </row>
    <row r="886" spans="2:8" ht="15.75" customHeight="1">
      <c r="B886" s="741"/>
      <c r="C886" s="742"/>
      <c r="D886" s="742"/>
      <c r="E886" s="742"/>
      <c r="F886" s="742"/>
      <c r="G886" s="742"/>
      <c r="H886" s="742"/>
    </row>
    <row r="887" spans="2:8" ht="15.75" customHeight="1">
      <c r="B887" s="741"/>
      <c r="C887" s="742"/>
      <c r="D887" s="742"/>
      <c r="E887" s="742"/>
      <c r="F887" s="742"/>
      <c r="G887" s="742"/>
      <c r="H887" s="742"/>
    </row>
    <row r="888" spans="2:8" ht="15.75" customHeight="1">
      <c r="B888" s="741"/>
      <c r="C888" s="742"/>
      <c r="D888" s="742"/>
      <c r="E888" s="742"/>
      <c r="F888" s="742"/>
      <c r="G888" s="742"/>
      <c r="H888" s="742"/>
    </row>
    <row r="889" spans="2:8" ht="15.75" customHeight="1">
      <c r="B889" s="741"/>
      <c r="C889" s="742"/>
      <c r="D889" s="742"/>
      <c r="E889" s="742"/>
      <c r="F889" s="742"/>
      <c r="G889" s="742"/>
      <c r="H889" s="742"/>
    </row>
    <row r="890" spans="2:8" ht="15.75" customHeight="1">
      <c r="B890" s="741"/>
      <c r="C890" s="742"/>
      <c r="D890" s="742"/>
      <c r="E890" s="742"/>
      <c r="F890" s="742"/>
      <c r="G890" s="742"/>
      <c r="H890" s="742"/>
    </row>
    <row r="891" spans="2:8" ht="15.75" customHeight="1">
      <c r="B891" s="741"/>
      <c r="C891" s="742"/>
      <c r="D891" s="742"/>
      <c r="E891" s="742"/>
      <c r="F891" s="742"/>
      <c r="G891" s="742"/>
      <c r="H891" s="742"/>
    </row>
    <row r="892" spans="2:8" ht="15.75" customHeight="1">
      <c r="B892" s="741"/>
      <c r="C892" s="742"/>
      <c r="D892" s="742"/>
      <c r="E892" s="742"/>
      <c r="F892" s="742"/>
      <c r="G892" s="742"/>
      <c r="H892" s="742"/>
    </row>
    <row r="893" spans="2:8" ht="15.75" customHeight="1">
      <c r="B893" s="741"/>
      <c r="C893" s="742"/>
      <c r="D893" s="742"/>
      <c r="E893" s="742"/>
      <c r="F893" s="742"/>
      <c r="G893" s="742"/>
      <c r="H893" s="742"/>
    </row>
    <row r="894" spans="2:8" ht="15.75" customHeight="1">
      <c r="B894" s="741"/>
      <c r="C894" s="742"/>
      <c r="D894" s="742"/>
      <c r="E894" s="742"/>
      <c r="F894" s="742"/>
      <c r="G894" s="742"/>
      <c r="H894" s="742"/>
    </row>
    <row r="895" spans="2:8" ht="15.75" customHeight="1">
      <c r="B895" s="741"/>
      <c r="C895" s="742"/>
      <c r="D895" s="742"/>
      <c r="E895" s="742"/>
      <c r="F895" s="742"/>
      <c r="G895" s="742"/>
      <c r="H895" s="742"/>
    </row>
    <row r="896" spans="2:8" ht="15.75" customHeight="1">
      <c r="B896" s="741"/>
      <c r="C896" s="742"/>
      <c r="D896" s="742"/>
      <c r="E896" s="742"/>
      <c r="F896" s="742"/>
      <c r="G896" s="742"/>
      <c r="H896" s="742"/>
    </row>
    <row r="897" spans="2:8" ht="15.75" customHeight="1">
      <c r="B897" s="741"/>
      <c r="C897" s="742"/>
      <c r="D897" s="742"/>
      <c r="E897" s="742"/>
      <c r="F897" s="742"/>
      <c r="G897" s="742"/>
      <c r="H897" s="742"/>
    </row>
    <row r="898" spans="2:8" ht="15.75" customHeight="1">
      <c r="B898" s="741"/>
      <c r="C898" s="742"/>
      <c r="D898" s="742"/>
      <c r="E898" s="742"/>
      <c r="F898" s="742"/>
      <c r="G898" s="742"/>
      <c r="H898" s="742"/>
    </row>
    <row r="899" spans="2:8" ht="15.75" customHeight="1">
      <c r="B899" s="741"/>
      <c r="C899" s="742"/>
      <c r="D899" s="742"/>
      <c r="E899" s="742"/>
      <c r="F899" s="742"/>
      <c r="G899" s="742"/>
      <c r="H899" s="742"/>
    </row>
    <row r="900" spans="2:8" ht="15.75" customHeight="1">
      <c r="B900" s="741"/>
      <c r="C900" s="742"/>
      <c r="D900" s="742"/>
      <c r="E900" s="742"/>
      <c r="F900" s="742"/>
      <c r="G900" s="742"/>
      <c r="H900" s="742"/>
    </row>
    <row r="901" spans="2:8" ht="15.75" customHeight="1">
      <c r="B901" s="741"/>
      <c r="C901" s="742"/>
      <c r="D901" s="742"/>
      <c r="E901" s="742"/>
      <c r="F901" s="742"/>
      <c r="G901" s="742"/>
      <c r="H901" s="742"/>
    </row>
    <row r="902" spans="2:8" ht="15.75" customHeight="1">
      <c r="B902" s="741"/>
      <c r="C902" s="742"/>
      <c r="D902" s="742"/>
      <c r="E902" s="742"/>
      <c r="F902" s="742"/>
      <c r="G902" s="742"/>
      <c r="H902" s="742"/>
    </row>
    <row r="903" spans="2:8" ht="15.75" customHeight="1">
      <c r="B903" s="741"/>
      <c r="C903" s="742"/>
      <c r="D903" s="742"/>
      <c r="E903" s="742"/>
      <c r="F903" s="742"/>
      <c r="G903" s="742"/>
      <c r="H903" s="742"/>
    </row>
    <row r="904" spans="2:8" ht="15.75" customHeight="1">
      <c r="B904" s="741"/>
      <c r="C904" s="742"/>
      <c r="D904" s="742"/>
      <c r="E904" s="742"/>
      <c r="F904" s="742"/>
      <c r="G904" s="742"/>
      <c r="H904" s="742"/>
    </row>
    <row r="905" spans="2:8" ht="15.75" customHeight="1">
      <c r="B905" s="741"/>
      <c r="C905" s="742"/>
      <c r="D905" s="742"/>
      <c r="E905" s="742"/>
      <c r="F905" s="742"/>
      <c r="G905" s="742"/>
      <c r="H905" s="742"/>
    </row>
    <row r="906" spans="2:8" ht="15.75" customHeight="1">
      <c r="B906" s="741"/>
      <c r="C906" s="742"/>
      <c r="D906" s="742"/>
      <c r="E906" s="742"/>
      <c r="F906" s="742"/>
      <c r="G906" s="742"/>
      <c r="H906" s="742"/>
    </row>
    <row r="907" spans="2:8" ht="15.75" customHeight="1">
      <c r="B907" s="741"/>
      <c r="C907" s="742"/>
      <c r="D907" s="742"/>
      <c r="E907" s="742"/>
      <c r="F907" s="742"/>
      <c r="G907" s="742"/>
      <c r="H907" s="742"/>
    </row>
    <row r="908" spans="2:8" ht="15.75" customHeight="1">
      <c r="B908" s="741"/>
      <c r="C908" s="742"/>
      <c r="D908" s="742"/>
      <c r="E908" s="742"/>
      <c r="F908" s="742"/>
      <c r="G908" s="742"/>
      <c r="H908" s="742"/>
    </row>
    <row r="909" spans="2:8" ht="15.75" customHeight="1">
      <c r="B909" s="741"/>
      <c r="C909" s="742"/>
      <c r="D909" s="742"/>
      <c r="E909" s="742"/>
      <c r="F909" s="742"/>
      <c r="G909" s="742"/>
      <c r="H909" s="742"/>
    </row>
    <row r="910" spans="2:8" ht="15.75" customHeight="1">
      <c r="B910" s="741"/>
      <c r="C910" s="742"/>
      <c r="D910" s="742"/>
      <c r="E910" s="742"/>
      <c r="F910" s="742"/>
      <c r="G910" s="742"/>
      <c r="H910" s="742"/>
    </row>
    <row r="911" spans="2:8" ht="15.75" customHeight="1">
      <c r="B911" s="741"/>
      <c r="C911" s="742"/>
      <c r="D911" s="742"/>
      <c r="E911" s="742"/>
      <c r="F911" s="742"/>
      <c r="G911" s="742"/>
      <c r="H911" s="742"/>
    </row>
    <row r="912" spans="2:8" ht="15.75" customHeight="1">
      <c r="B912" s="741"/>
      <c r="C912" s="742"/>
      <c r="D912" s="742"/>
      <c r="E912" s="742"/>
      <c r="F912" s="742"/>
      <c r="G912" s="742"/>
      <c r="H912" s="742"/>
    </row>
    <row r="913" spans="2:8" ht="15.75" customHeight="1">
      <c r="B913" s="741"/>
      <c r="C913" s="742"/>
      <c r="D913" s="742"/>
      <c r="E913" s="742"/>
      <c r="F913" s="742"/>
      <c r="G913" s="742"/>
      <c r="H913" s="742"/>
    </row>
    <row r="914" spans="2:8" ht="15.75" customHeight="1">
      <c r="B914" s="741"/>
      <c r="C914" s="742"/>
      <c r="D914" s="742"/>
      <c r="E914" s="742"/>
      <c r="F914" s="742"/>
      <c r="G914" s="742"/>
      <c r="H914" s="742"/>
    </row>
    <row r="915" spans="2:8" ht="15.75" customHeight="1">
      <c r="B915" s="741"/>
      <c r="C915" s="742"/>
      <c r="D915" s="742"/>
      <c r="E915" s="742"/>
      <c r="F915" s="742"/>
      <c r="G915" s="742"/>
      <c r="H915" s="742"/>
    </row>
    <row r="916" spans="2:8" ht="15.75" customHeight="1">
      <c r="B916" s="741"/>
      <c r="C916" s="742"/>
      <c r="D916" s="742"/>
      <c r="E916" s="742"/>
      <c r="F916" s="742"/>
      <c r="G916" s="742"/>
      <c r="H916" s="742"/>
    </row>
    <row r="917" spans="2:8" ht="15.75" customHeight="1">
      <c r="B917" s="741"/>
      <c r="C917" s="742"/>
      <c r="D917" s="742"/>
      <c r="E917" s="742"/>
      <c r="F917" s="742"/>
      <c r="G917" s="742"/>
      <c r="H917" s="742"/>
    </row>
    <row r="918" spans="2:8" ht="15.75" customHeight="1">
      <c r="B918" s="741"/>
      <c r="C918" s="742"/>
      <c r="D918" s="742"/>
      <c r="E918" s="742"/>
      <c r="F918" s="742"/>
      <c r="G918" s="742"/>
      <c r="H918" s="742"/>
    </row>
    <row r="919" spans="2:8" ht="15.75" customHeight="1">
      <c r="B919" s="741"/>
      <c r="C919" s="742"/>
      <c r="D919" s="742"/>
      <c r="E919" s="742"/>
      <c r="F919" s="742"/>
      <c r="G919" s="742"/>
      <c r="H919" s="742"/>
    </row>
    <row r="920" spans="2:8" ht="15.75" customHeight="1">
      <c r="B920" s="741"/>
      <c r="C920" s="742"/>
      <c r="D920" s="742"/>
      <c r="E920" s="742"/>
      <c r="F920" s="742"/>
      <c r="G920" s="742"/>
      <c r="H920" s="742"/>
    </row>
    <row r="921" spans="2:8" ht="15.75" customHeight="1">
      <c r="B921" s="741"/>
      <c r="C921" s="742"/>
      <c r="D921" s="742"/>
      <c r="E921" s="742"/>
      <c r="F921" s="742"/>
      <c r="G921" s="742"/>
      <c r="H921" s="742"/>
    </row>
    <row r="922" spans="2:8" ht="15.75" customHeight="1">
      <c r="B922" s="741"/>
      <c r="C922" s="742"/>
      <c r="D922" s="742"/>
      <c r="E922" s="742"/>
      <c r="F922" s="742"/>
      <c r="G922" s="742"/>
      <c r="H922" s="742"/>
    </row>
    <row r="923" spans="2:8" ht="15.75" customHeight="1">
      <c r="B923" s="741"/>
      <c r="C923" s="742"/>
      <c r="D923" s="742"/>
      <c r="E923" s="742"/>
      <c r="F923" s="742"/>
      <c r="G923" s="742"/>
      <c r="H923" s="742"/>
    </row>
    <row r="924" spans="2:8" ht="15.75" customHeight="1">
      <c r="B924" s="741"/>
      <c r="C924" s="742"/>
      <c r="D924" s="742"/>
      <c r="E924" s="742"/>
      <c r="F924" s="742"/>
      <c r="G924" s="742"/>
      <c r="H924" s="742"/>
    </row>
    <row r="925" spans="2:8" ht="15.75" customHeight="1">
      <c r="B925" s="741"/>
      <c r="C925" s="742"/>
      <c r="D925" s="742"/>
      <c r="E925" s="742"/>
      <c r="F925" s="742"/>
      <c r="G925" s="742"/>
      <c r="H925" s="742"/>
    </row>
    <row r="926" spans="2:8" ht="15.75" customHeight="1">
      <c r="B926" s="741"/>
      <c r="C926" s="742"/>
      <c r="D926" s="742"/>
      <c r="E926" s="742"/>
      <c r="F926" s="742"/>
      <c r="G926" s="742"/>
      <c r="H926" s="742"/>
    </row>
    <row r="927" spans="2:8" ht="15.75" customHeight="1">
      <c r="B927" s="741"/>
      <c r="C927" s="742"/>
      <c r="D927" s="742"/>
      <c r="E927" s="742"/>
      <c r="F927" s="742"/>
      <c r="G927" s="742"/>
      <c r="H927" s="742"/>
    </row>
    <row r="928" spans="2:8" ht="15.75" customHeight="1">
      <c r="B928" s="741"/>
      <c r="C928" s="742"/>
      <c r="D928" s="742"/>
      <c r="E928" s="742"/>
      <c r="F928" s="742"/>
      <c r="G928" s="742"/>
      <c r="H928" s="742"/>
    </row>
    <row r="929" spans="2:8" ht="15.75" customHeight="1">
      <c r="B929" s="741"/>
      <c r="C929" s="742"/>
      <c r="D929" s="742"/>
      <c r="E929" s="742"/>
      <c r="F929" s="742"/>
      <c r="G929" s="742"/>
      <c r="H929" s="742"/>
    </row>
    <row r="930" spans="2:8" ht="15.75" customHeight="1">
      <c r="B930" s="741"/>
      <c r="C930" s="742"/>
      <c r="D930" s="742"/>
      <c r="E930" s="742"/>
      <c r="F930" s="742"/>
      <c r="G930" s="742"/>
      <c r="H930" s="742"/>
    </row>
    <row r="931" spans="2:8" ht="15.75" customHeight="1">
      <c r="B931" s="741"/>
      <c r="C931" s="742"/>
      <c r="D931" s="742"/>
      <c r="E931" s="742"/>
      <c r="F931" s="742"/>
      <c r="G931" s="742"/>
      <c r="H931" s="742"/>
    </row>
    <row r="932" spans="2:8" ht="15.75" customHeight="1">
      <c r="B932" s="741"/>
      <c r="C932" s="742"/>
      <c r="D932" s="742"/>
      <c r="E932" s="742"/>
      <c r="F932" s="742"/>
      <c r="G932" s="742"/>
      <c r="H932" s="742"/>
    </row>
    <row r="933" spans="2:8" ht="15.75" customHeight="1">
      <c r="B933" s="741"/>
      <c r="C933" s="742"/>
      <c r="D933" s="742"/>
      <c r="E933" s="742"/>
      <c r="F933" s="742"/>
      <c r="G933" s="742"/>
      <c r="H933" s="742"/>
    </row>
    <row r="934" spans="2:8" ht="15.75" customHeight="1">
      <c r="B934" s="741"/>
      <c r="C934" s="742"/>
      <c r="D934" s="742"/>
      <c r="E934" s="742"/>
      <c r="F934" s="742"/>
      <c r="G934" s="742"/>
      <c r="H934" s="742"/>
    </row>
    <row r="935" spans="2:8" ht="15.75" customHeight="1">
      <c r="B935" s="741"/>
      <c r="C935" s="742"/>
      <c r="D935" s="742"/>
      <c r="E935" s="742"/>
      <c r="F935" s="742"/>
      <c r="G935" s="742"/>
      <c r="H935" s="742"/>
    </row>
    <row r="936" spans="2:8" ht="15.75" customHeight="1">
      <c r="B936" s="741"/>
      <c r="C936" s="742"/>
      <c r="D936" s="742"/>
      <c r="E936" s="742"/>
      <c r="F936" s="742"/>
      <c r="G936" s="742"/>
      <c r="H936" s="742"/>
    </row>
    <row r="937" spans="2:8" ht="15.75" customHeight="1">
      <c r="B937" s="741"/>
      <c r="C937" s="742"/>
      <c r="D937" s="742"/>
      <c r="E937" s="742"/>
      <c r="F937" s="742"/>
      <c r="G937" s="742"/>
      <c r="H937" s="742"/>
    </row>
    <row r="938" spans="2:8" ht="15.75" customHeight="1">
      <c r="B938" s="741"/>
      <c r="C938" s="742"/>
      <c r="D938" s="742"/>
      <c r="E938" s="742"/>
      <c r="F938" s="742"/>
      <c r="G938" s="742"/>
      <c r="H938" s="742"/>
    </row>
    <row r="939" spans="2:8" ht="15.75" customHeight="1">
      <c r="B939" s="741"/>
      <c r="C939" s="742"/>
      <c r="D939" s="742"/>
      <c r="E939" s="742"/>
      <c r="F939" s="742"/>
      <c r="G939" s="742"/>
      <c r="H939" s="742"/>
    </row>
    <row r="940" spans="2:8" ht="15.75" customHeight="1">
      <c r="B940" s="741"/>
      <c r="C940" s="742"/>
      <c r="D940" s="742"/>
      <c r="E940" s="742"/>
      <c r="F940" s="742"/>
      <c r="G940" s="742"/>
      <c r="H940" s="742"/>
    </row>
    <row r="941" spans="2:8" ht="15.75" customHeight="1">
      <c r="B941" s="741"/>
      <c r="C941" s="742"/>
      <c r="D941" s="742"/>
      <c r="E941" s="742"/>
      <c r="F941" s="742"/>
      <c r="G941" s="742"/>
      <c r="H941" s="742"/>
    </row>
    <row r="942" spans="2:8" ht="15.75" customHeight="1">
      <c r="B942" s="741"/>
      <c r="C942" s="742"/>
      <c r="D942" s="742"/>
      <c r="E942" s="742"/>
      <c r="F942" s="742"/>
      <c r="G942" s="742"/>
      <c r="H942" s="742"/>
    </row>
    <row r="943" spans="2:8" ht="15.75" customHeight="1">
      <c r="B943" s="741"/>
      <c r="C943" s="742"/>
      <c r="D943" s="742"/>
      <c r="E943" s="742"/>
      <c r="F943" s="742"/>
      <c r="G943" s="742"/>
      <c r="H943" s="742"/>
    </row>
    <row r="944" spans="2:8" ht="15.75" customHeight="1">
      <c r="B944" s="741"/>
      <c r="C944" s="742"/>
      <c r="D944" s="742"/>
      <c r="E944" s="742"/>
      <c r="F944" s="742"/>
      <c r="G944" s="742"/>
      <c r="H944" s="742"/>
    </row>
    <row r="945" spans="2:8" ht="15.75" customHeight="1">
      <c r="B945" s="741"/>
      <c r="C945" s="742"/>
      <c r="D945" s="742"/>
      <c r="E945" s="742"/>
      <c r="F945" s="742"/>
      <c r="G945" s="742"/>
      <c r="H945" s="742"/>
    </row>
    <row r="946" spans="2:8" ht="15.75" customHeight="1">
      <c r="B946" s="741"/>
      <c r="C946" s="742"/>
      <c r="D946" s="742"/>
      <c r="E946" s="742"/>
      <c r="F946" s="742"/>
      <c r="G946" s="742"/>
      <c r="H946" s="742"/>
    </row>
    <row r="947" spans="2:8" ht="15.75" customHeight="1">
      <c r="B947" s="741"/>
      <c r="C947" s="742"/>
      <c r="D947" s="742"/>
      <c r="E947" s="742"/>
      <c r="F947" s="742"/>
      <c r="G947" s="742"/>
      <c r="H947" s="742"/>
    </row>
    <row r="948" spans="2:8" ht="15.75" customHeight="1">
      <c r="B948" s="741"/>
      <c r="C948" s="742"/>
      <c r="D948" s="742"/>
      <c r="E948" s="742"/>
      <c r="F948" s="742"/>
      <c r="G948" s="742"/>
      <c r="H948" s="742"/>
    </row>
    <row r="949" spans="2:8" ht="15.75" customHeight="1">
      <c r="B949" s="741"/>
      <c r="C949" s="742"/>
      <c r="D949" s="742"/>
      <c r="E949" s="742"/>
      <c r="F949" s="742"/>
      <c r="G949" s="742"/>
      <c r="H949" s="742"/>
    </row>
    <row r="950" spans="2:8" ht="15.75" customHeight="1">
      <c r="B950" s="741"/>
      <c r="C950" s="742"/>
      <c r="D950" s="742"/>
      <c r="E950" s="742"/>
      <c r="F950" s="742"/>
      <c r="G950" s="742"/>
      <c r="H950" s="742"/>
    </row>
    <row r="951" spans="2:8" ht="15.75" customHeight="1">
      <c r="B951" s="741"/>
      <c r="C951" s="742"/>
      <c r="D951" s="742"/>
      <c r="E951" s="742"/>
      <c r="F951" s="742"/>
      <c r="G951" s="742"/>
      <c r="H951" s="742"/>
    </row>
    <row r="952" spans="2:8" ht="15.75" customHeight="1">
      <c r="B952" s="741"/>
      <c r="C952" s="742"/>
      <c r="D952" s="742"/>
      <c r="E952" s="742"/>
      <c r="F952" s="742"/>
      <c r="G952" s="742"/>
      <c r="H952" s="742"/>
    </row>
    <row r="953" spans="2:8" ht="15.75" customHeight="1">
      <c r="B953" s="741"/>
      <c r="C953" s="742"/>
      <c r="D953" s="742"/>
      <c r="E953" s="742"/>
      <c r="F953" s="742"/>
      <c r="G953" s="742"/>
      <c r="H953" s="742"/>
    </row>
    <row r="954" spans="2:8" ht="15.75" customHeight="1">
      <c r="B954" s="741"/>
      <c r="C954" s="742"/>
      <c r="D954" s="742"/>
      <c r="E954" s="742"/>
      <c r="F954" s="742"/>
      <c r="G954" s="742"/>
      <c r="H954" s="742"/>
    </row>
    <row r="955" spans="2:8" ht="15.75" customHeight="1">
      <c r="B955" s="741"/>
      <c r="C955" s="742"/>
      <c r="D955" s="742"/>
      <c r="E955" s="742"/>
      <c r="F955" s="742"/>
      <c r="G955" s="742"/>
      <c r="H955" s="742"/>
    </row>
    <row r="956" spans="2:8" ht="15.75" customHeight="1">
      <c r="B956" s="741"/>
      <c r="C956" s="742"/>
      <c r="D956" s="742"/>
      <c r="E956" s="742"/>
      <c r="F956" s="742"/>
      <c r="G956" s="742"/>
      <c r="H956" s="742"/>
    </row>
    <row r="957" spans="2:8" ht="15.75" customHeight="1">
      <c r="B957" s="741"/>
      <c r="C957" s="742"/>
      <c r="D957" s="742"/>
      <c r="E957" s="742"/>
      <c r="F957" s="742"/>
      <c r="G957" s="742"/>
      <c r="H957" s="742"/>
    </row>
    <row r="958" spans="2:8" ht="15.75" customHeight="1">
      <c r="B958" s="741"/>
      <c r="C958" s="742"/>
      <c r="D958" s="742"/>
      <c r="E958" s="742"/>
      <c r="F958" s="742"/>
      <c r="G958" s="742"/>
      <c r="H958" s="742"/>
    </row>
    <row r="959" spans="2:8" ht="15.75" customHeight="1">
      <c r="B959" s="741"/>
      <c r="C959" s="742"/>
      <c r="D959" s="742"/>
      <c r="E959" s="742"/>
      <c r="F959" s="742"/>
      <c r="G959" s="742"/>
      <c r="H959" s="742"/>
    </row>
    <row r="960" spans="2:8" ht="15.75" customHeight="1">
      <c r="B960" s="741"/>
      <c r="C960" s="742"/>
      <c r="D960" s="742"/>
      <c r="E960" s="742"/>
      <c r="F960" s="742"/>
      <c r="G960" s="742"/>
      <c r="H960" s="742"/>
    </row>
    <row r="961" spans="2:8" ht="15.75" customHeight="1">
      <c r="B961" s="741"/>
      <c r="C961" s="742"/>
      <c r="D961" s="742"/>
      <c r="E961" s="742"/>
      <c r="F961" s="742"/>
      <c r="G961" s="742"/>
      <c r="H961" s="742"/>
    </row>
    <row r="962" spans="2:8" ht="15.75" customHeight="1">
      <c r="B962" s="741"/>
      <c r="C962" s="742"/>
      <c r="D962" s="742"/>
      <c r="E962" s="742"/>
      <c r="F962" s="742"/>
      <c r="G962" s="742"/>
      <c r="H962" s="742"/>
    </row>
    <row r="963" spans="2:8" ht="15.75" customHeight="1">
      <c r="B963" s="741"/>
      <c r="C963" s="742"/>
      <c r="D963" s="742"/>
      <c r="E963" s="742"/>
      <c r="F963" s="742"/>
      <c r="G963" s="742"/>
      <c r="H963" s="742"/>
    </row>
    <row r="964" spans="2:8" ht="15.75" customHeight="1">
      <c r="B964" s="741"/>
      <c r="C964" s="742"/>
      <c r="D964" s="742"/>
      <c r="E964" s="742"/>
      <c r="F964" s="742"/>
      <c r="G964" s="742"/>
      <c r="H964" s="742"/>
    </row>
    <row r="965" spans="2:8" ht="15.75" customHeight="1">
      <c r="B965" s="741"/>
      <c r="C965" s="742"/>
      <c r="D965" s="742"/>
      <c r="E965" s="742"/>
      <c r="F965" s="742"/>
      <c r="G965" s="742"/>
      <c r="H965" s="742"/>
    </row>
    <row r="966" spans="2:8" ht="15.75" customHeight="1">
      <c r="B966" s="741"/>
      <c r="C966" s="742"/>
      <c r="D966" s="742"/>
      <c r="E966" s="742"/>
      <c r="F966" s="742"/>
      <c r="G966" s="742"/>
      <c r="H966" s="742"/>
    </row>
    <row r="967" spans="2:8" ht="15.75" customHeight="1">
      <c r="B967" s="741"/>
      <c r="C967" s="742"/>
      <c r="D967" s="742"/>
      <c r="E967" s="742"/>
      <c r="F967" s="742"/>
      <c r="G967" s="742"/>
      <c r="H967" s="742"/>
    </row>
    <row r="968" spans="2:8" ht="15.75" customHeight="1">
      <c r="B968" s="741"/>
      <c r="C968" s="742"/>
      <c r="D968" s="742"/>
      <c r="E968" s="742"/>
      <c r="F968" s="742"/>
      <c r="G968" s="742"/>
      <c r="H968" s="742"/>
    </row>
    <row r="969" spans="2:8" ht="15.75" customHeight="1">
      <c r="B969" s="741"/>
      <c r="C969" s="742"/>
      <c r="D969" s="742"/>
      <c r="E969" s="742"/>
      <c r="F969" s="742"/>
      <c r="G969" s="742"/>
      <c r="H969" s="742"/>
    </row>
    <row r="970" spans="2:8" ht="15.75" customHeight="1">
      <c r="B970" s="741"/>
      <c r="C970" s="742"/>
      <c r="D970" s="742"/>
      <c r="E970" s="742"/>
      <c r="F970" s="742"/>
      <c r="G970" s="742"/>
      <c r="H970" s="742"/>
    </row>
    <row r="971" spans="2:8" ht="15.75" customHeight="1">
      <c r="B971" s="741"/>
      <c r="C971" s="742"/>
      <c r="D971" s="742"/>
      <c r="E971" s="742"/>
      <c r="F971" s="742"/>
      <c r="G971" s="742"/>
      <c r="H971" s="742"/>
    </row>
    <row r="972" spans="2:8" ht="15.75" customHeight="1">
      <c r="B972" s="741"/>
      <c r="C972" s="742"/>
      <c r="D972" s="742"/>
      <c r="E972" s="742"/>
      <c r="F972" s="742"/>
      <c r="G972" s="742"/>
      <c r="H972" s="742"/>
    </row>
    <row r="973" spans="2:8" ht="15.75" customHeight="1">
      <c r="B973" s="741"/>
      <c r="C973" s="742"/>
      <c r="D973" s="742"/>
      <c r="E973" s="742"/>
      <c r="F973" s="742"/>
      <c r="G973" s="742"/>
      <c r="H973" s="742"/>
    </row>
    <row r="974" spans="2:8" ht="15.75" customHeight="1">
      <c r="B974" s="741"/>
      <c r="C974" s="742"/>
      <c r="D974" s="742"/>
      <c r="E974" s="742"/>
      <c r="F974" s="742"/>
      <c r="G974" s="742"/>
      <c r="H974" s="742"/>
    </row>
    <row r="975" spans="2:8" ht="15.75" customHeight="1">
      <c r="B975" s="741"/>
      <c r="C975" s="742"/>
      <c r="D975" s="742"/>
      <c r="E975" s="742"/>
      <c r="F975" s="742"/>
      <c r="G975" s="742"/>
      <c r="H975" s="742"/>
    </row>
    <row r="976" spans="2:8" ht="15.75" customHeight="1">
      <c r="B976" s="741"/>
      <c r="C976" s="742"/>
      <c r="D976" s="742"/>
      <c r="E976" s="742"/>
      <c r="F976" s="742"/>
      <c r="G976" s="742"/>
      <c r="H976" s="742"/>
    </row>
    <row r="977" spans="2:8" ht="15.75" customHeight="1">
      <c r="B977" s="741"/>
      <c r="C977" s="742"/>
      <c r="D977" s="742"/>
      <c r="E977" s="742"/>
      <c r="F977" s="742"/>
      <c r="G977" s="742"/>
      <c r="H977" s="742"/>
    </row>
    <row r="978" spans="2:8" ht="15.75" customHeight="1">
      <c r="B978" s="741"/>
      <c r="C978" s="742"/>
      <c r="D978" s="742"/>
      <c r="E978" s="742"/>
      <c r="F978" s="742"/>
      <c r="G978" s="742"/>
      <c r="H978" s="742"/>
    </row>
    <row r="979" spans="2:8" ht="15.75" customHeight="1">
      <c r="B979" s="741"/>
      <c r="C979" s="742"/>
      <c r="D979" s="742"/>
      <c r="E979" s="742"/>
      <c r="F979" s="742"/>
      <c r="G979" s="742"/>
      <c r="H979" s="742"/>
    </row>
    <row r="980" spans="2:8" ht="15.75" customHeight="1">
      <c r="B980" s="741"/>
      <c r="C980" s="742"/>
      <c r="D980" s="742"/>
      <c r="E980" s="742"/>
      <c r="F980" s="742"/>
      <c r="G980" s="742"/>
      <c r="H980" s="742"/>
    </row>
    <row r="981" spans="2:8" ht="15.75" customHeight="1">
      <c r="B981" s="741"/>
      <c r="C981" s="742"/>
      <c r="D981" s="742"/>
      <c r="E981" s="742"/>
      <c r="F981" s="742"/>
      <c r="G981" s="742"/>
      <c r="H981" s="742"/>
    </row>
    <row r="982" spans="2:8" ht="15.75" customHeight="1">
      <c r="B982" s="741"/>
      <c r="C982" s="742"/>
      <c r="D982" s="742"/>
      <c r="E982" s="742"/>
      <c r="F982" s="742"/>
      <c r="G982" s="742"/>
      <c r="H982" s="742"/>
    </row>
    <row r="983" spans="2:8" ht="15.75" customHeight="1">
      <c r="B983" s="741"/>
      <c r="C983" s="742"/>
      <c r="D983" s="742"/>
      <c r="E983" s="742"/>
      <c r="F983" s="742"/>
      <c r="G983" s="742"/>
      <c r="H983" s="742"/>
    </row>
    <row r="984" spans="2:8" ht="15.75" customHeight="1">
      <c r="B984" s="741"/>
      <c r="C984" s="742"/>
      <c r="D984" s="742"/>
      <c r="E984" s="742"/>
      <c r="F984" s="742"/>
      <c r="G984" s="742"/>
      <c r="H984" s="742"/>
    </row>
    <row r="985" spans="2:8" ht="15.75" customHeight="1">
      <c r="B985" s="741"/>
      <c r="C985" s="742"/>
      <c r="D985" s="742"/>
      <c r="E985" s="742"/>
      <c r="F985" s="742"/>
      <c r="G985" s="742"/>
      <c r="H985" s="742"/>
    </row>
    <row r="986" spans="2:8" ht="15.75" customHeight="1">
      <c r="B986" s="741"/>
      <c r="C986" s="742"/>
      <c r="D986" s="742"/>
      <c r="E986" s="742"/>
      <c r="F986" s="742"/>
      <c r="G986" s="742"/>
      <c r="H986" s="742"/>
    </row>
    <row r="987" spans="2:8" ht="15.75" customHeight="1">
      <c r="B987" s="741"/>
      <c r="C987" s="742"/>
      <c r="D987" s="742"/>
      <c r="E987" s="742"/>
      <c r="F987" s="742"/>
      <c r="G987" s="742"/>
      <c r="H987" s="742"/>
    </row>
    <row r="988" spans="2:8" ht="15.75" customHeight="1">
      <c r="B988" s="741"/>
      <c r="C988" s="742"/>
      <c r="D988" s="742"/>
      <c r="E988" s="742"/>
      <c r="F988" s="742"/>
      <c r="G988" s="742"/>
      <c r="H988" s="742"/>
    </row>
    <row r="989" spans="2:8" ht="15.75" customHeight="1">
      <c r="B989" s="741"/>
      <c r="C989" s="742"/>
      <c r="D989" s="742"/>
      <c r="E989" s="742"/>
      <c r="F989" s="742"/>
      <c r="G989" s="742"/>
      <c r="H989" s="742"/>
    </row>
    <row r="990" spans="2:8" ht="15.75" customHeight="1">
      <c r="B990" s="741"/>
      <c r="C990" s="742"/>
      <c r="D990" s="742"/>
      <c r="E990" s="742"/>
      <c r="F990" s="742"/>
      <c r="G990" s="742"/>
      <c r="H990" s="742"/>
    </row>
    <row r="991" spans="2:8" ht="15.75" customHeight="1">
      <c r="B991" s="741"/>
      <c r="C991" s="742"/>
      <c r="D991" s="742"/>
      <c r="E991" s="742"/>
      <c r="F991" s="742"/>
      <c r="G991" s="742"/>
      <c r="H991" s="742"/>
    </row>
    <row r="992" spans="2:8" ht="15.75" customHeight="1">
      <c r="B992" s="741"/>
      <c r="C992" s="742"/>
      <c r="D992" s="742"/>
      <c r="E992" s="742"/>
      <c r="F992" s="742"/>
      <c r="G992" s="742"/>
      <c r="H992" s="742"/>
    </row>
    <row r="993" spans="2:8" ht="15.75" customHeight="1">
      <c r="B993" s="741"/>
      <c r="C993" s="742"/>
      <c r="D993" s="742"/>
      <c r="E993" s="742"/>
      <c r="F993" s="742"/>
      <c r="G993" s="742"/>
      <c r="H993" s="742"/>
    </row>
    <row r="994" spans="2:8" ht="15.75" customHeight="1">
      <c r="B994" s="741"/>
      <c r="C994" s="742"/>
      <c r="D994" s="742"/>
      <c r="E994" s="742"/>
      <c r="F994" s="742"/>
      <c r="G994" s="742"/>
      <c r="H994" s="742"/>
    </row>
    <row r="995" spans="2:8" ht="15.75" customHeight="1">
      <c r="B995" s="741"/>
      <c r="C995" s="742"/>
      <c r="D995" s="742"/>
      <c r="E995" s="742"/>
      <c r="F995" s="742"/>
      <c r="G995" s="742"/>
      <c r="H995" s="742"/>
    </row>
    <row r="996" spans="2:8" ht="15.75" customHeight="1">
      <c r="B996" s="741"/>
      <c r="C996" s="742"/>
      <c r="D996" s="742"/>
      <c r="E996" s="742"/>
      <c r="F996" s="742"/>
      <c r="G996" s="742"/>
      <c r="H996" s="742"/>
    </row>
    <row r="997" spans="2:8" ht="15.75" customHeight="1">
      <c r="B997" s="741"/>
      <c r="C997" s="742"/>
      <c r="D997" s="742"/>
      <c r="E997" s="742"/>
      <c r="F997" s="742"/>
      <c r="G997" s="742"/>
      <c r="H997" s="742"/>
    </row>
    <row r="998" spans="2:8" ht="15.75" customHeight="1">
      <c r="B998" s="741"/>
      <c r="C998" s="742"/>
      <c r="D998" s="742"/>
      <c r="E998" s="742"/>
      <c r="F998" s="742"/>
      <c r="G998" s="742"/>
      <c r="H998" s="742"/>
    </row>
    <row r="999" spans="2:8" ht="15.75" customHeight="1">
      <c r="B999" s="741"/>
      <c r="C999" s="742"/>
      <c r="D999" s="742"/>
      <c r="E999" s="742"/>
      <c r="F999" s="742"/>
      <c r="G999" s="742"/>
      <c r="H999" s="742"/>
    </row>
    <row r="1000" spans="2:8" ht="15.75" customHeight="1">
      <c r="B1000" s="741"/>
      <c r="C1000" s="742"/>
      <c r="D1000" s="742"/>
      <c r="E1000" s="742"/>
      <c r="F1000" s="742"/>
      <c r="G1000" s="742"/>
      <c r="H1000" s="742"/>
    </row>
    <row r="1001" spans="2:8" ht="15.75" customHeight="1">
      <c r="B1001" s="741"/>
      <c r="C1001" s="742"/>
      <c r="D1001" s="742"/>
      <c r="E1001" s="742"/>
      <c r="F1001" s="742"/>
      <c r="G1001" s="742"/>
      <c r="H1001" s="742"/>
    </row>
    <row r="1002" spans="2:8" ht="15.75" customHeight="1">
      <c r="B1002" s="741"/>
      <c r="C1002" s="742"/>
      <c r="D1002" s="742"/>
      <c r="E1002" s="742"/>
      <c r="F1002" s="742"/>
      <c r="G1002" s="742"/>
      <c r="H1002" s="742"/>
    </row>
  </sheetData>
  <mergeCells count="5">
    <mergeCell ref="V30:AC30"/>
    <mergeCell ref="W32:AC32"/>
    <mergeCell ref="W33:AC33"/>
    <mergeCell ref="W34:AC34"/>
    <mergeCell ref="W36:X36"/>
  </mergeCells>
  <conditionalFormatting sqref="AJ18:AJ20">
    <cfRule type="expression" dxfId="121" priority="53">
      <formula>AJ$11="Actuals"</formula>
    </cfRule>
  </conditionalFormatting>
  <conditionalFormatting sqref="AJ21">
    <cfRule type="expression" dxfId="120" priority="52">
      <formula>AJ$11="Actuals"</formula>
    </cfRule>
  </conditionalFormatting>
  <conditionalFormatting sqref="AJ25:AJ26">
    <cfRule type="expression" dxfId="119" priority="46">
      <formula>AJ$11="Actuals"</formula>
    </cfRule>
  </conditionalFormatting>
  <conditionalFormatting sqref="V30:V33">
    <cfRule type="expression" dxfId="118" priority="42">
      <formula>V30="New Hire"</formula>
    </cfRule>
    <cfRule type="expression" dxfId="117" priority="43">
      <formula>V30="Posted"</formula>
    </cfRule>
    <cfRule type="expression" dxfId="116" priority="44">
      <formula>V30="Approved"</formula>
    </cfRule>
    <cfRule type="expression" dxfId="115" priority="45">
      <formula>V30="Requested"</formula>
    </cfRule>
  </conditionalFormatting>
  <conditionalFormatting sqref="V29">
    <cfRule type="expression" dxfId="114" priority="38">
      <formula>V29="New Hire"</formula>
    </cfRule>
    <cfRule type="expression" dxfId="113" priority="39">
      <formula>V29="Posted"</formula>
    </cfRule>
    <cfRule type="expression" dxfId="112" priority="40">
      <formula>V29="Approved"</formula>
    </cfRule>
    <cfRule type="expression" dxfId="111" priority="41">
      <formula>V29="Requested"</formula>
    </cfRule>
  </conditionalFormatting>
  <conditionalFormatting sqref="V34">
    <cfRule type="expression" dxfId="110" priority="34">
      <formula>V34="New Hire"</formula>
    </cfRule>
    <cfRule type="expression" dxfId="109" priority="35">
      <formula>V34="Posted"</formula>
    </cfRule>
    <cfRule type="expression" dxfId="108" priority="36">
      <formula>V34="Approved"</formula>
    </cfRule>
    <cfRule type="expression" dxfId="107" priority="37">
      <formula>V34="Requested"</formula>
    </cfRule>
  </conditionalFormatting>
  <conditionalFormatting sqref="V19:AG21">
    <cfRule type="expression" dxfId="106" priority="20">
      <formula>V$11="Actuals"</formula>
    </cfRule>
  </conditionalFormatting>
  <conditionalFormatting sqref="V17">
    <cfRule type="expression" dxfId="105" priority="18">
      <formula>V$11="Actuals"</formula>
    </cfRule>
  </conditionalFormatting>
  <conditionalFormatting sqref="V16">
    <cfRule type="expression" dxfId="104" priority="17">
      <formula>V$11="Actuals"</formula>
    </cfRule>
  </conditionalFormatting>
  <conditionalFormatting sqref="V15">
    <cfRule type="expression" dxfId="103" priority="16">
      <formula>V$11="Actuals"</formula>
    </cfRule>
  </conditionalFormatting>
  <conditionalFormatting sqref="W15">
    <cfRule type="expression" dxfId="102" priority="15">
      <formula>W$11="Actuals"</formula>
    </cfRule>
  </conditionalFormatting>
  <conditionalFormatting sqref="X15">
    <cfRule type="expression" dxfId="101" priority="14">
      <formula>X$11="Actuals"</formula>
    </cfRule>
  </conditionalFormatting>
  <conditionalFormatting sqref="Y15">
    <cfRule type="expression" dxfId="100" priority="13">
      <formula>Y$11="Actuals"</formula>
    </cfRule>
  </conditionalFormatting>
  <conditionalFormatting sqref="Z15">
    <cfRule type="expression" dxfId="99" priority="12">
      <formula>Z$11="Actuals"</formula>
    </cfRule>
  </conditionalFormatting>
  <conditionalFormatting sqref="AA15">
    <cfRule type="expression" dxfId="98" priority="11">
      <formula>AA$11="Actuals"</formula>
    </cfRule>
  </conditionalFormatting>
  <conditionalFormatting sqref="AB15">
    <cfRule type="expression" dxfId="97" priority="10">
      <formula>AB$11="Actuals"</formula>
    </cfRule>
  </conditionalFormatting>
  <conditionalFormatting sqref="AC15">
    <cfRule type="expression" dxfId="96" priority="9">
      <formula>AC$11="Actuals"</formula>
    </cfRule>
  </conditionalFormatting>
  <conditionalFormatting sqref="AD15">
    <cfRule type="expression" dxfId="95" priority="8">
      <formula>AD$11="Actuals"</formula>
    </cfRule>
  </conditionalFormatting>
  <conditionalFormatting sqref="AE15">
    <cfRule type="expression" dxfId="94" priority="7">
      <formula>AE$11="Actuals"</formula>
    </cfRule>
  </conditionalFormatting>
  <conditionalFormatting sqref="AF15">
    <cfRule type="expression" dxfId="93" priority="6">
      <formula>AF$11="Actuals"</formula>
    </cfRule>
  </conditionalFormatting>
  <conditionalFormatting sqref="AG15">
    <cfRule type="expression" dxfId="92" priority="5">
      <formula>AG$11="Actuals"</formula>
    </cfRule>
  </conditionalFormatting>
  <conditionalFormatting sqref="W16:AG16">
    <cfRule type="expression" dxfId="91" priority="4">
      <formula>W$11="Actuals"</formula>
    </cfRule>
  </conditionalFormatting>
  <conditionalFormatting sqref="W17:AG17">
    <cfRule type="expression" dxfId="90" priority="3">
      <formula>W$11="Actuals"</formula>
    </cfRule>
  </conditionalFormatting>
  <conditionalFormatting sqref="V25:AG26">
    <cfRule type="expression" dxfId="89" priority="2">
      <formula>V$11="Actuals"</formula>
    </cfRule>
  </conditionalFormatting>
  <conditionalFormatting sqref="V18:AG18">
    <cfRule type="expression" dxfId="88" priority="1">
      <formula>V$11="Actuals"</formula>
    </cfRule>
  </conditionalFormatting>
  <dataValidations count="3">
    <dataValidation type="list" allowBlank="1" showInputMessage="1" showErrorMessage="1" sqref="I7:I8" xr:uid="{6211FAD4-E2D2-45B4-8151-6D08C02AF189}">
      <formula1>Years</formula1>
    </dataValidation>
    <dataValidation type="list" allowBlank="1" showInputMessage="1" showErrorMessage="1" sqref="I6" xr:uid="{CEF29741-AC96-419C-A9FC-A30DC18EA29C}">
      <formula1>Months</formula1>
    </dataValidation>
    <dataValidation type="list" allowBlank="1" showInputMessage="1" showErrorMessage="1" sqref="I3:I4" xr:uid="{F5DBD0FB-84CD-4792-81A0-C5EEF399F147}">
      <formula1>Departments</formula1>
    </dataValidation>
  </dataValidations>
  <hyperlinks>
    <hyperlink ref="A15" location="'1. Headcount'!A1" display="tab 1" xr:uid="{3FDF8EA2-A283-48D0-836F-378E9F000B4B}"/>
    <hyperlink ref="A18" location="'2. Sales &amp; Marketing'!A1" display="tab 2" xr:uid="{D4852DC3-C85E-42E5-A3E1-1DF8E21C024C}"/>
    <hyperlink ref="A19" location="'3. T&amp;E'!A1" display="tab 3" xr:uid="{7A61FED4-2BCA-4834-B3FE-A7CFD3706D76}"/>
  </hyperlink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7B26DCB-637D-45ED-A0AF-14026ED868D2}">
          <x14:formula1>
            <xm:f>'Budget Drivers'!$B$51:$B$98</xm:f>
          </x14:formula1>
          <xm:sqref>I5</xm:sqref>
        </x14:dataValidation>
        <x14:dataValidation type="list" allowBlank="1" showInputMessage="1" showErrorMessage="1" xr:uid="{278885E3-A821-4B79-9F7E-0B04DC32006F}">
          <x14:formula1>
            <xm:f>'Budget Drivers'!$G$11:$G$12</xm:f>
          </x14:formula1>
          <xm:sqref>V13:AG13</xm:sqref>
        </x14:dataValidation>
        <x14:dataValidation type="list" allowBlank="1" showInputMessage="1" showErrorMessage="1" xr:uid="{373C6DD9-E661-42FA-963F-13F69D300A26}">
          <x14:formula1>
            <xm:f>'Budget Drivers'!$H$11:$H$21</xm:f>
          </x14:formula1>
          <xm:sqref>I9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5DCA-AB62-45F4-B0F8-37B8BCEAA053}">
  <sheetPr>
    <tabColor theme="4" tint="0.59999389629810485"/>
  </sheetPr>
  <dimension ref="A1:CW145"/>
  <sheetViews>
    <sheetView showGridLines="0" zoomScale="90" zoomScaleNormal="90" workbookViewId="0">
      <selection activeCell="B13" sqref="B13"/>
    </sheetView>
  </sheetViews>
  <sheetFormatPr baseColWidth="10" defaultColWidth="10.6640625" defaultRowHeight="12" outlineLevelRow="1" outlineLevelCol="1"/>
  <cols>
    <col min="1" max="1" width="2.33203125" style="17" customWidth="1"/>
    <col min="2" max="2" width="15.6640625" style="17" customWidth="1"/>
    <col min="3" max="3" width="11.6640625" style="17" customWidth="1"/>
    <col min="4" max="4" width="12.6640625" style="17" customWidth="1"/>
    <col min="5" max="5" width="2.33203125" style="17" customWidth="1"/>
    <col min="6" max="6" width="10.33203125" style="17" customWidth="1"/>
    <col min="7" max="7" width="13.5" style="17" hidden="1" customWidth="1" outlineLevel="1"/>
    <col min="8" max="8" width="13.5" style="18" hidden="1" customWidth="1" outlineLevel="1"/>
    <col min="9" max="11" width="13.5" style="17" hidden="1" customWidth="1" outlineLevel="1"/>
    <col min="12" max="12" width="9" style="42" customWidth="1" collapsed="1"/>
    <col min="13" max="13" width="15.5" style="17" customWidth="1"/>
    <col min="14" max="14" width="15.1640625" style="17" customWidth="1"/>
    <col min="15" max="15" width="6.1640625" style="17" customWidth="1"/>
    <col min="16" max="16" width="11.1640625" style="17" customWidth="1"/>
    <col min="17" max="17" width="8.5" style="28" customWidth="1"/>
    <col min="18" max="18" width="3.6640625" style="28" customWidth="1"/>
    <col min="19" max="19" width="11.33203125" style="17" customWidth="1"/>
    <col min="20" max="20" width="9" style="17" bestFit="1" customWidth="1"/>
    <col min="21" max="21" width="6.1640625" style="17" customWidth="1"/>
    <col min="22" max="22" width="10.1640625" style="17" customWidth="1"/>
    <col min="23" max="25" width="9.1640625" style="17" hidden="1" customWidth="1" outlineLevel="1"/>
    <col min="26" max="26" width="8.1640625" style="17" customWidth="1" collapsed="1"/>
    <col min="27" max="37" width="8.1640625" style="17" customWidth="1"/>
    <col min="38" max="38" width="8.6640625" style="17" bestFit="1" customWidth="1"/>
    <col min="39" max="50" width="10.1640625" style="17" hidden="1" customWidth="1" outlineLevel="1"/>
    <col min="51" max="51" width="10.6640625" style="17" customWidth="1" collapsed="1"/>
    <col min="52" max="63" width="10.1640625" style="17" hidden="1" customWidth="1" outlineLevel="1"/>
    <col min="64" max="64" width="10.6640625" style="17" customWidth="1" collapsed="1"/>
    <col min="65" max="76" width="8.1640625" style="17" hidden="1" customWidth="1" outlineLevel="1"/>
    <col min="77" max="77" width="10.6640625" style="17" customWidth="1" collapsed="1"/>
    <col min="78" max="89" width="8.1640625" style="28" customWidth="1"/>
    <col min="90" max="101" width="10.6640625" style="28"/>
    <col min="102" max="16384" width="10.6640625" style="17"/>
  </cols>
  <sheetData>
    <row r="1" spans="1:101" s="448" customFormat="1" ht="31.5" customHeight="1">
      <c r="A1" s="444"/>
      <c r="B1" s="445" t="str">
        <f>"Company Name | Workforce Planning"</f>
        <v>Company Name | Workforce Planning</v>
      </c>
      <c r="C1" s="446"/>
      <c r="D1" s="446"/>
      <c r="E1" s="446"/>
      <c r="F1" s="446"/>
      <c r="G1" s="446"/>
      <c r="H1" s="446"/>
      <c r="I1" s="446"/>
      <c r="J1" s="446"/>
      <c r="K1" s="446"/>
      <c r="L1" s="447"/>
      <c r="M1" s="446"/>
      <c r="N1" s="446"/>
      <c r="O1" s="446"/>
      <c r="P1" s="446"/>
      <c r="Q1" s="444"/>
      <c r="R1" s="444"/>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row>
    <row r="2" spans="1:101" ht="10.5" customHeight="1" thickBot="1">
      <c r="A2" s="34"/>
      <c r="H2" s="17"/>
      <c r="L2" s="17"/>
      <c r="U2" s="34"/>
      <c r="V2" s="34"/>
      <c r="W2" s="34"/>
      <c r="X2" s="34"/>
      <c r="Y2" s="34"/>
      <c r="Z2" s="80">
        <v>1</v>
      </c>
      <c r="AA2" s="80">
        <v>2</v>
      </c>
      <c r="AB2" s="80">
        <v>3</v>
      </c>
      <c r="AC2" s="80">
        <v>4</v>
      </c>
      <c r="AD2" s="80">
        <v>5</v>
      </c>
      <c r="AE2" s="80">
        <v>6</v>
      </c>
      <c r="AF2" s="80">
        <v>7</v>
      </c>
      <c r="AG2" s="80">
        <v>8</v>
      </c>
      <c r="AH2" s="80">
        <v>9</v>
      </c>
      <c r="AI2" s="80">
        <v>10</v>
      </c>
      <c r="AJ2" s="80">
        <v>11</v>
      </c>
      <c r="AK2" s="80">
        <v>12</v>
      </c>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row>
    <row r="3" spans="1:101" s="39" customFormat="1" ht="17" hidden="1" customHeight="1">
      <c r="A3" s="37"/>
      <c r="D3" s="37"/>
      <c r="E3" s="37"/>
      <c r="F3" s="37"/>
      <c r="G3" s="37"/>
      <c r="H3" s="37"/>
      <c r="I3" s="38" t="e">
        <f>DATE(RIGHT(#REF!,2)+2000, VLOOKUP(LEFT(#REF!,3),'Budget Drivers'!$D$51:$E$62,2,FALSE),1)</f>
        <v>#REF!</v>
      </c>
      <c r="J3" s="38"/>
      <c r="K3" s="38" t="e">
        <f>DATE(RIGHT(#REF!,2)+2000, VLOOKUP(LEFT(#REF!,3),'Budget Drivers'!$D$51:$E$62,2,FALSE),1)</f>
        <v>#REF!</v>
      </c>
      <c r="L3" s="41"/>
      <c r="M3" s="37"/>
      <c r="U3" s="37"/>
      <c r="V3" s="37"/>
      <c r="W3" s="37"/>
      <c r="X3" s="37"/>
      <c r="Y3" s="37"/>
      <c r="Z3" s="81">
        <f t="shared" ref="Z3:AK3" si="0">(DATE($B$8,Z$2,1))</f>
        <v>44927</v>
      </c>
      <c r="AA3" s="81">
        <f t="shared" si="0"/>
        <v>44958</v>
      </c>
      <c r="AB3" s="81">
        <f t="shared" si="0"/>
        <v>44986</v>
      </c>
      <c r="AC3" s="81">
        <f t="shared" si="0"/>
        <v>45017</v>
      </c>
      <c r="AD3" s="81">
        <f t="shared" si="0"/>
        <v>45047</v>
      </c>
      <c r="AE3" s="81">
        <f t="shared" si="0"/>
        <v>45078</v>
      </c>
      <c r="AF3" s="81">
        <f t="shared" si="0"/>
        <v>45108</v>
      </c>
      <c r="AG3" s="81">
        <f t="shared" si="0"/>
        <v>45139</v>
      </c>
      <c r="AH3" s="81">
        <f t="shared" si="0"/>
        <v>45170</v>
      </c>
      <c r="AI3" s="81">
        <f t="shared" si="0"/>
        <v>45200</v>
      </c>
      <c r="AJ3" s="81">
        <f t="shared" si="0"/>
        <v>45231</v>
      </c>
      <c r="AK3" s="81">
        <f t="shared" si="0"/>
        <v>45261</v>
      </c>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row>
    <row r="4" spans="1:101" s="39" customFormat="1" ht="8" hidden="1" customHeight="1">
      <c r="A4" s="37"/>
      <c r="D4" s="37"/>
      <c r="E4" s="37"/>
      <c r="F4" s="37"/>
      <c r="G4" s="37"/>
      <c r="H4" s="37"/>
      <c r="I4" s="38"/>
      <c r="J4" s="38"/>
      <c r="K4" s="38"/>
      <c r="L4" s="41"/>
      <c r="M4" s="37"/>
      <c r="U4" s="37"/>
      <c r="V4" s="37"/>
      <c r="W4" s="37"/>
      <c r="X4" s="37"/>
      <c r="Y4" s="37"/>
      <c r="Z4" s="81"/>
      <c r="AA4" s="81"/>
      <c r="AB4" s="81"/>
      <c r="AC4" s="81"/>
      <c r="AD4" s="81"/>
      <c r="AE4" s="81"/>
      <c r="AF4" s="81"/>
      <c r="AG4" s="81"/>
      <c r="AH4" s="81"/>
      <c r="AI4" s="81"/>
      <c r="AJ4" s="81"/>
      <c r="AK4" s="81"/>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row>
    <row r="5" spans="1:101" s="39" customFormat="1" ht="17" customHeight="1">
      <c r="A5" s="37"/>
      <c r="D5" s="37"/>
      <c r="E5" s="244"/>
      <c r="F5" s="551" t="s">
        <v>40</v>
      </c>
      <c r="G5" s="551"/>
      <c r="H5" s="551"/>
      <c r="I5" s="551"/>
      <c r="J5" s="551"/>
      <c r="K5" s="551"/>
      <c r="L5" s="551"/>
      <c r="M5" s="551"/>
      <c r="N5" s="551"/>
      <c r="O5" s="551"/>
      <c r="P5" s="245"/>
      <c r="U5" s="37"/>
      <c r="V5" s="37"/>
      <c r="W5" s="37"/>
      <c r="X5" s="37"/>
      <c r="Y5" s="37"/>
      <c r="Z5" s="82">
        <f t="shared" ref="Z5:AK5" si="1">EOMONTH(DATE($B$8,Z$2,1),0)</f>
        <v>44957</v>
      </c>
      <c r="AA5" s="82">
        <f t="shared" si="1"/>
        <v>44985</v>
      </c>
      <c r="AB5" s="82">
        <f t="shared" si="1"/>
        <v>45016</v>
      </c>
      <c r="AC5" s="82">
        <f t="shared" si="1"/>
        <v>45046</v>
      </c>
      <c r="AD5" s="82">
        <f t="shared" si="1"/>
        <v>45077</v>
      </c>
      <c r="AE5" s="82">
        <f t="shared" si="1"/>
        <v>45107</v>
      </c>
      <c r="AF5" s="82">
        <f t="shared" si="1"/>
        <v>45138</v>
      </c>
      <c r="AG5" s="82">
        <f t="shared" si="1"/>
        <v>45169</v>
      </c>
      <c r="AH5" s="82">
        <f t="shared" si="1"/>
        <v>45199</v>
      </c>
      <c r="AI5" s="82">
        <f t="shared" si="1"/>
        <v>45230</v>
      </c>
      <c r="AJ5" s="82">
        <f t="shared" si="1"/>
        <v>45260</v>
      </c>
      <c r="AK5" s="82">
        <f t="shared" si="1"/>
        <v>45291</v>
      </c>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row>
    <row r="6" spans="1:101" ht="16.5" customHeight="1" outlineLevel="1" thickBot="1">
      <c r="A6" s="34"/>
      <c r="B6" s="35" t="s">
        <v>156</v>
      </c>
      <c r="C6" s="149" t="s">
        <v>155</v>
      </c>
      <c r="D6" s="40"/>
      <c r="E6" s="127"/>
      <c r="F6" s="128"/>
      <c r="G6" s="128"/>
      <c r="H6" s="128"/>
      <c r="I6" s="129"/>
      <c r="J6" s="129"/>
      <c r="K6" s="129"/>
      <c r="L6" s="130"/>
      <c r="M6" s="131"/>
      <c r="N6" s="131"/>
      <c r="O6" s="131"/>
      <c r="P6" s="132"/>
      <c r="U6" s="34"/>
      <c r="V6" s="34"/>
      <c r="W6" s="34"/>
      <c r="X6" s="34"/>
      <c r="Y6" s="34"/>
      <c r="Z6" s="80">
        <f>_xlfn.DAYS(Z5,Z3)+1</f>
        <v>31</v>
      </c>
      <c r="AA6" s="80">
        <f t="shared" ref="AA6:AK6" si="2">_xlfn.DAYS(AA5,AA3)+1</f>
        <v>28</v>
      </c>
      <c r="AB6" s="80">
        <f t="shared" si="2"/>
        <v>31</v>
      </c>
      <c r="AC6" s="80">
        <f t="shared" si="2"/>
        <v>30</v>
      </c>
      <c r="AD6" s="80">
        <f t="shared" si="2"/>
        <v>31</v>
      </c>
      <c r="AE6" s="80">
        <f t="shared" si="2"/>
        <v>30</v>
      </c>
      <c r="AF6" s="80">
        <f t="shared" si="2"/>
        <v>31</v>
      </c>
      <c r="AG6" s="80">
        <f t="shared" si="2"/>
        <v>31</v>
      </c>
      <c r="AH6" s="80">
        <f t="shared" si="2"/>
        <v>30</v>
      </c>
      <c r="AI6" s="80">
        <f t="shared" si="2"/>
        <v>31</v>
      </c>
      <c r="AJ6" s="80">
        <f t="shared" si="2"/>
        <v>30</v>
      </c>
      <c r="AK6" s="80">
        <f t="shared" si="2"/>
        <v>31</v>
      </c>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row>
    <row r="7" spans="1:101" ht="16.25" customHeight="1" outlineLevel="1" thickTop="1" thickBot="1">
      <c r="A7" s="34"/>
      <c r="B7" s="150"/>
      <c r="C7" s="34"/>
      <c r="D7" s="34"/>
      <c r="E7" s="127"/>
      <c r="F7" s="131"/>
      <c r="G7" s="131"/>
      <c r="H7" s="133"/>
      <c r="I7" s="131"/>
      <c r="J7" s="131"/>
      <c r="K7" s="131"/>
      <c r="L7" s="130"/>
      <c r="M7" s="131"/>
      <c r="N7" s="131"/>
      <c r="O7" s="131"/>
      <c r="P7" s="132"/>
      <c r="U7" s="185"/>
      <c r="V7" s="186"/>
      <c r="W7" s="186"/>
      <c r="X7" s="186"/>
      <c r="Y7" s="186"/>
      <c r="Z7" s="187" t="str">
        <f t="shared" ref="Z7:AK7" si="3">Z16</f>
        <v>Jan-23</v>
      </c>
      <c r="AA7" s="187" t="str">
        <f t="shared" si="3"/>
        <v>Feb-23</v>
      </c>
      <c r="AB7" s="187" t="str">
        <f t="shared" si="3"/>
        <v>Mar-23</v>
      </c>
      <c r="AC7" s="187" t="str">
        <f t="shared" si="3"/>
        <v>Apr-23</v>
      </c>
      <c r="AD7" s="187" t="str">
        <f t="shared" si="3"/>
        <v>May-23</v>
      </c>
      <c r="AE7" s="187" t="str">
        <f t="shared" si="3"/>
        <v>Jun-23</v>
      </c>
      <c r="AF7" s="187" t="str">
        <f t="shared" si="3"/>
        <v>Jul-23</v>
      </c>
      <c r="AG7" s="187" t="str">
        <f t="shared" si="3"/>
        <v>Aug-23</v>
      </c>
      <c r="AH7" s="187" t="str">
        <f t="shared" si="3"/>
        <v>Sep-23</v>
      </c>
      <c r="AI7" s="187" t="str">
        <f t="shared" si="3"/>
        <v>Oct-23</v>
      </c>
      <c r="AJ7" s="187" t="str">
        <f t="shared" si="3"/>
        <v>Nov-23</v>
      </c>
      <c r="AK7" s="187" t="str">
        <f t="shared" si="3"/>
        <v>Dec-23</v>
      </c>
      <c r="AL7" s="188" t="s">
        <v>187</v>
      </c>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row>
    <row r="8" spans="1:101" ht="18" customHeight="1" outlineLevel="1" thickBot="1">
      <c r="A8" s="34"/>
      <c r="B8" s="287">
        <v>2023</v>
      </c>
      <c r="C8" s="149" t="s">
        <v>154</v>
      </c>
      <c r="E8" s="127"/>
      <c r="F8" s="430">
        <v>600</v>
      </c>
      <c r="G8" s="431"/>
      <c r="H8" s="432"/>
      <c r="I8" s="431"/>
      <c r="J8" s="431"/>
      <c r="K8" s="431"/>
      <c r="L8" s="135" t="s">
        <v>239</v>
      </c>
      <c r="M8" s="431"/>
      <c r="N8" s="433">
        <v>0.03</v>
      </c>
      <c r="O8" s="135" t="s">
        <v>242</v>
      </c>
      <c r="P8" s="132"/>
      <c r="U8" s="556" t="s">
        <v>180</v>
      </c>
      <c r="V8" s="557"/>
      <c r="W8" s="557"/>
      <c r="X8" s="557"/>
      <c r="Y8" s="557"/>
      <c r="Z8" s="19">
        <f t="shared" ref="Z8:AL8" si="4">SUM(Z17:Z445)</f>
        <v>128759.93000000002</v>
      </c>
      <c r="AA8" s="20">
        <f t="shared" si="4"/>
        <v>135153.73000000001</v>
      </c>
      <c r="AB8" s="20">
        <f t="shared" si="4"/>
        <v>141547.53000000003</v>
      </c>
      <c r="AC8" s="20">
        <f t="shared" si="4"/>
        <v>151153.67000000001</v>
      </c>
      <c r="AD8" s="20">
        <f t="shared" si="4"/>
        <v>151153.67000000001</v>
      </c>
      <c r="AE8" s="20">
        <f t="shared" si="4"/>
        <v>151153.67000000001</v>
      </c>
      <c r="AF8" s="20">
        <f t="shared" si="4"/>
        <v>151153.67000000001</v>
      </c>
      <c r="AG8" s="20">
        <f t="shared" si="4"/>
        <v>151153.67000000001</v>
      </c>
      <c r="AH8" s="20">
        <f t="shared" si="4"/>
        <v>151153.67000000001</v>
      </c>
      <c r="AI8" s="20">
        <f t="shared" si="4"/>
        <v>151153.67000000001</v>
      </c>
      <c r="AJ8" s="20">
        <f t="shared" si="4"/>
        <v>151153.67000000001</v>
      </c>
      <c r="AK8" s="20">
        <f t="shared" si="4"/>
        <v>151153.67000000001</v>
      </c>
      <c r="AL8" s="189">
        <f t="shared" si="4"/>
        <v>1765844.2199999997</v>
      </c>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row>
    <row r="9" spans="1:101" ht="18" customHeight="1" outlineLevel="1" thickTop="1">
      <c r="A9" s="34"/>
      <c r="B9" s="36"/>
      <c r="C9" s="40"/>
      <c r="E9" s="127"/>
      <c r="F9" s="431"/>
      <c r="G9" s="431"/>
      <c r="H9" s="432"/>
      <c r="I9" s="431"/>
      <c r="J9" s="431"/>
      <c r="K9" s="431"/>
      <c r="L9" s="136"/>
      <c r="M9" s="431"/>
      <c r="N9" s="431"/>
      <c r="O9" s="431"/>
      <c r="P9" s="132"/>
      <c r="U9" s="558" t="s">
        <v>182</v>
      </c>
      <c r="V9" s="559"/>
      <c r="W9" s="559"/>
      <c r="X9" s="559"/>
      <c r="Y9" s="559"/>
      <c r="Z9" s="21">
        <f t="shared" ref="Z9:AL9" si="5">SUM(AM17:AM445)+SUM(AZ17:AZ445)</f>
        <v>9207.0223459999997</v>
      </c>
      <c r="AA9" s="21">
        <f t="shared" si="5"/>
        <v>8461.8258860000005</v>
      </c>
      <c r="AB9" s="21">
        <f t="shared" si="5"/>
        <v>8847.2774860000009</v>
      </c>
      <c r="AC9" s="21">
        <f t="shared" si="5"/>
        <v>9446.0579739999994</v>
      </c>
      <c r="AD9" s="21">
        <f t="shared" si="5"/>
        <v>9432.5786779999999</v>
      </c>
      <c r="AE9" s="21">
        <f t="shared" si="5"/>
        <v>9415.3183259999987</v>
      </c>
      <c r="AF9" s="21">
        <f t="shared" si="5"/>
        <v>7128.1555259999959</v>
      </c>
      <c r="AG9" s="21">
        <f t="shared" si="5"/>
        <v>4233.5951659999992</v>
      </c>
      <c r="AH9" s="21">
        <f t="shared" si="5"/>
        <v>3361.1664920000003</v>
      </c>
      <c r="AI9" s="21">
        <f t="shared" si="5"/>
        <v>3360.7527800000003</v>
      </c>
      <c r="AJ9" s="21">
        <f t="shared" si="5"/>
        <v>3360.7527800000003</v>
      </c>
      <c r="AK9" s="21">
        <f t="shared" si="5"/>
        <v>2964.3801799999978</v>
      </c>
      <c r="AL9" s="190">
        <f t="shared" si="5"/>
        <v>79218.883619999993</v>
      </c>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row>
    <row r="10" spans="1:101" ht="18" customHeight="1" outlineLevel="1" thickBot="1">
      <c r="A10" s="34"/>
      <c r="B10" s="206" t="s">
        <v>250</v>
      </c>
      <c r="C10" s="149" t="s">
        <v>138</v>
      </c>
      <c r="E10" s="127"/>
      <c r="F10" s="430">
        <v>147000</v>
      </c>
      <c r="G10" s="431"/>
      <c r="H10" s="432"/>
      <c r="I10" s="431"/>
      <c r="J10" s="431"/>
      <c r="K10" s="431"/>
      <c r="L10" s="136" t="s">
        <v>240</v>
      </c>
      <c r="M10" s="431"/>
      <c r="N10" s="433">
        <v>0.03</v>
      </c>
      <c r="O10" s="135" t="s">
        <v>243</v>
      </c>
      <c r="P10" s="132"/>
      <c r="U10" s="560" t="s">
        <v>181</v>
      </c>
      <c r="V10" s="561"/>
      <c r="W10" s="561"/>
      <c r="X10" s="561"/>
      <c r="Y10" s="561"/>
      <c r="Z10" s="22">
        <f t="shared" ref="Z10:AL10" si="6">SUM(BM17:BM445)</f>
        <v>7448.5391999999993</v>
      </c>
      <c r="AA10" s="23">
        <f t="shared" si="6"/>
        <v>8112.4771999999994</v>
      </c>
      <c r="AB10" s="23">
        <f t="shared" si="6"/>
        <v>8176.4151999999995</v>
      </c>
      <c r="AC10" s="23">
        <f t="shared" si="6"/>
        <v>9064.5993999999992</v>
      </c>
      <c r="AD10" s="23">
        <f t="shared" si="6"/>
        <v>9064.5993999999992</v>
      </c>
      <c r="AE10" s="23">
        <f t="shared" si="6"/>
        <v>9064.5993999999992</v>
      </c>
      <c r="AF10" s="23">
        <f t="shared" si="6"/>
        <v>9064.5993999999992</v>
      </c>
      <c r="AG10" s="23">
        <f t="shared" si="6"/>
        <v>9064.5993999999992</v>
      </c>
      <c r="AH10" s="23">
        <f t="shared" si="6"/>
        <v>9064.5993999999992</v>
      </c>
      <c r="AI10" s="23">
        <f t="shared" si="6"/>
        <v>9064.5993999999992</v>
      </c>
      <c r="AJ10" s="23">
        <f t="shared" si="6"/>
        <v>9064.5993999999992</v>
      </c>
      <c r="AK10" s="23">
        <f t="shared" si="6"/>
        <v>9064.5993999999992</v>
      </c>
      <c r="AL10" s="191">
        <f t="shared" si="6"/>
        <v>105318.8262</v>
      </c>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row>
    <row r="11" spans="1:101" ht="18" customHeight="1" outlineLevel="1" thickTop="1">
      <c r="A11" s="34"/>
      <c r="E11" s="127"/>
      <c r="F11" s="431"/>
      <c r="G11" s="431"/>
      <c r="H11" s="432"/>
      <c r="I11" s="431"/>
      <c r="J11" s="431"/>
      <c r="K11" s="431"/>
      <c r="L11" s="136"/>
      <c r="M11" s="431"/>
      <c r="N11" s="431"/>
      <c r="O11" s="431"/>
      <c r="P11" s="132"/>
      <c r="U11" s="552" t="s">
        <v>187</v>
      </c>
      <c r="V11" s="553"/>
      <c r="W11" s="553"/>
      <c r="X11" s="553"/>
      <c r="Y11" s="553"/>
      <c r="Z11" s="24">
        <f>SUM(Z8:Z10)</f>
        <v>145415.49154600003</v>
      </c>
      <c r="AA11" s="24">
        <f t="shared" ref="AA11:AK11" si="7">SUM(AA8:AA10)</f>
        <v>151728.03308600001</v>
      </c>
      <c r="AB11" s="24">
        <f t="shared" si="7"/>
        <v>158571.22268600002</v>
      </c>
      <c r="AC11" s="24">
        <f t="shared" si="7"/>
        <v>169664.32737400001</v>
      </c>
      <c r="AD11" s="24">
        <f t="shared" si="7"/>
        <v>169650.84807800001</v>
      </c>
      <c r="AE11" s="24">
        <f t="shared" si="7"/>
        <v>169633.58772600003</v>
      </c>
      <c r="AF11" s="24">
        <f t="shared" si="7"/>
        <v>167346.42492600001</v>
      </c>
      <c r="AG11" s="24">
        <f t="shared" si="7"/>
        <v>164451.864566</v>
      </c>
      <c r="AH11" s="24">
        <f t="shared" si="7"/>
        <v>163579.43589200001</v>
      </c>
      <c r="AI11" s="24">
        <f t="shared" si="7"/>
        <v>163579.02218000003</v>
      </c>
      <c r="AJ11" s="24">
        <f t="shared" si="7"/>
        <v>163579.02218000003</v>
      </c>
      <c r="AK11" s="24">
        <f t="shared" si="7"/>
        <v>163182.64958000003</v>
      </c>
      <c r="AL11" s="192">
        <f>SUM(Z11:AK11)</f>
        <v>1950381.9298200002</v>
      </c>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row>
    <row r="12" spans="1:101" ht="18" customHeight="1" outlineLevel="1" thickBot="1">
      <c r="A12" s="34"/>
      <c r="E12" s="127"/>
      <c r="F12" s="433">
        <v>6.2E-2</v>
      </c>
      <c r="G12" s="431"/>
      <c r="H12" s="432"/>
      <c r="I12" s="431"/>
      <c r="J12" s="431"/>
      <c r="K12" s="431"/>
      <c r="L12" s="136" t="s">
        <v>241</v>
      </c>
      <c r="M12" s="431"/>
      <c r="N12" s="433">
        <v>1.4500000000000001E-2</v>
      </c>
      <c r="O12" s="135" t="s">
        <v>244</v>
      </c>
      <c r="P12" s="132"/>
      <c r="U12" s="554" t="s">
        <v>153</v>
      </c>
      <c r="V12" s="555"/>
      <c r="W12" s="555"/>
      <c r="X12" s="555"/>
      <c r="Y12" s="555"/>
      <c r="Z12" s="193">
        <f t="shared" ref="Z12:AL12" si="8">SUM(BZ17:BZ443)</f>
        <v>8</v>
      </c>
      <c r="AA12" s="194">
        <f t="shared" si="8"/>
        <v>8.5</v>
      </c>
      <c r="AB12" s="194">
        <f t="shared" si="8"/>
        <v>9</v>
      </c>
      <c r="AC12" s="194">
        <f t="shared" si="8"/>
        <v>10</v>
      </c>
      <c r="AD12" s="194">
        <f t="shared" si="8"/>
        <v>10</v>
      </c>
      <c r="AE12" s="194">
        <f t="shared" si="8"/>
        <v>10</v>
      </c>
      <c r="AF12" s="194">
        <f t="shared" si="8"/>
        <v>10</v>
      </c>
      <c r="AG12" s="194">
        <f t="shared" si="8"/>
        <v>10</v>
      </c>
      <c r="AH12" s="194">
        <f t="shared" si="8"/>
        <v>10</v>
      </c>
      <c r="AI12" s="194">
        <f t="shared" si="8"/>
        <v>10</v>
      </c>
      <c r="AJ12" s="194">
        <f t="shared" si="8"/>
        <v>10</v>
      </c>
      <c r="AK12" s="194">
        <f t="shared" si="8"/>
        <v>10</v>
      </c>
      <c r="AL12" s="195">
        <f t="shared" si="8"/>
        <v>8</v>
      </c>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row>
    <row r="13" spans="1:101" ht="15" customHeight="1" outlineLevel="1" thickBot="1">
      <c r="A13" s="34"/>
      <c r="D13" s="246"/>
      <c r="E13" s="247"/>
      <c r="F13" s="134"/>
      <c r="G13" s="134"/>
      <c r="H13" s="138"/>
      <c r="I13" s="134"/>
      <c r="J13" s="134"/>
      <c r="K13" s="134"/>
      <c r="L13" s="137"/>
      <c r="M13" s="134"/>
      <c r="N13" s="134"/>
      <c r="O13" s="139"/>
      <c r="P13" s="140"/>
      <c r="U13" s="151"/>
      <c r="V13" s="151"/>
      <c r="W13" s="151"/>
      <c r="X13" s="151"/>
      <c r="Y13" s="151"/>
      <c r="Z13" s="152"/>
      <c r="AA13" s="153"/>
      <c r="AB13" s="153"/>
      <c r="AC13" s="153"/>
      <c r="AD13" s="153"/>
      <c r="AE13" s="153"/>
      <c r="AF13" s="153"/>
      <c r="AG13" s="153"/>
      <c r="AH13" s="153"/>
      <c r="AI13" s="153"/>
      <c r="AJ13" s="153"/>
      <c r="AK13" s="153"/>
      <c r="AL13" s="15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row>
    <row r="14" spans="1:101" ht="20" customHeight="1" thickBot="1">
      <c r="A14" s="34"/>
      <c r="L14" s="43"/>
      <c r="Z14" s="25"/>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row>
    <row r="15" spans="1:101" s="26" customFormat="1" ht="30" customHeight="1">
      <c r="A15" s="83"/>
      <c r="B15" s="383"/>
      <c r="C15" s="384"/>
      <c r="D15" s="385"/>
      <c r="E15" s="385"/>
      <c r="F15" s="385"/>
      <c r="G15" s="384"/>
      <c r="H15" s="384"/>
      <c r="I15" s="384"/>
      <c r="J15" s="384"/>
      <c r="K15" s="384"/>
      <c r="L15" s="386"/>
      <c r="M15" s="385"/>
      <c r="N15" s="385"/>
      <c r="O15" s="384"/>
      <c r="P15" s="387"/>
      <c r="Q15" s="388"/>
      <c r="R15" s="388"/>
      <c r="S15" s="389"/>
      <c r="T15" s="389"/>
      <c r="U15" s="390"/>
      <c r="V15" s="391"/>
      <c r="W15" s="156"/>
      <c r="X15" s="157"/>
      <c r="Y15" s="158"/>
      <c r="Z15" s="399" t="s">
        <v>147</v>
      </c>
      <c r="AA15" s="400" t="str">
        <f>Z15</f>
        <v>Salary Detail</v>
      </c>
      <c r="AB15" s="400" t="str">
        <f t="shared" ref="AB15:AK15" si="9">AA15</f>
        <v>Salary Detail</v>
      </c>
      <c r="AC15" s="400" t="str">
        <f t="shared" si="9"/>
        <v>Salary Detail</v>
      </c>
      <c r="AD15" s="400" t="str">
        <f t="shared" si="9"/>
        <v>Salary Detail</v>
      </c>
      <c r="AE15" s="400" t="str">
        <f t="shared" si="9"/>
        <v>Salary Detail</v>
      </c>
      <c r="AF15" s="400" t="str">
        <f t="shared" si="9"/>
        <v>Salary Detail</v>
      </c>
      <c r="AG15" s="400" t="str">
        <f t="shared" si="9"/>
        <v>Salary Detail</v>
      </c>
      <c r="AH15" s="400" t="str">
        <f t="shared" si="9"/>
        <v>Salary Detail</v>
      </c>
      <c r="AI15" s="400" t="str">
        <f t="shared" si="9"/>
        <v>Salary Detail</v>
      </c>
      <c r="AJ15" s="400" t="str">
        <f t="shared" si="9"/>
        <v>Salary Detail</v>
      </c>
      <c r="AK15" s="400" t="str">
        <f t="shared" si="9"/>
        <v>Salary Detail</v>
      </c>
      <c r="AL15" s="401" t="s">
        <v>159</v>
      </c>
      <c r="AM15" s="289" t="s">
        <v>185</v>
      </c>
      <c r="AN15" s="290" t="str">
        <f>AM15</f>
        <v>Fed Taxes Detail</v>
      </c>
      <c r="AO15" s="290" t="str">
        <f t="shared" ref="AO15:AX15" si="10">AN15</f>
        <v>Fed Taxes Detail</v>
      </c>
      <c r="AP15" s="290" t="str">
        <f t="shared" si="10"/>
        <v>Fed Taxes Detail</v>
      </c>
      <c r="AQ15" s="290" t="str">
        <f t="shared" si="10"/>
        <v>Fed Taxes Detail</v>
      </c>
      <c r="AR15" s="290" t="str">
        <f t="shared" si="10"/>
        <v>Fed Taxes Detail</v>
      </c>
      <c r="AS15" s="290" t="str">
        <f t="shared" si="10"/>
        <v>Fed Taxes Detail</v>
      </c>
      <c r="AT15" s="290" t="str">
        <f t="shared" si="10"/>
        <v>Fed Taxes Detail</v>
      </c>
      <c r="AU15" s="290" t="str">
        <f t="shared" si="10"/>
        <v>Fed Taxes Detail</v>
      </c>
      <c r="AV15" s="290" t="str">
        <f t="shared" si="10"/>
        <v>Fed Taxes Detail</v>
      </c>
      <c r="AW15" s="290" t="str">
        <f t="shared" si="10"/>
        <v>Fed Taxes Detail</v>
      </c>
      <c r="AX15" s="290" t="str">
        <f t="shared" si="10"/>
        <v>Fed Taxes Detail</v>
      </c>
      <c r="AY15" s="291" t="s">
        <v>189</v>
      </c>
      <c r="AZ15" s="292" t="s">
        <v>186</v>
      </c>
      <c r="BA15" s="293" t="str">
        <f>AZ15</f>
        <v>State Taxes Detail</v>
      </c>
      <c r="BB15" s="293" t="str">
        <f t="shared" ref="BB15:BK15" si="11">BA15</f>
        <v>State Taxes Detail</v>
      </c>
      <c r="BC15" s="293" t="str">
        <f t="shared" si="11"/>
        <v>State Taxes Detail</v>
      </c>
      <c r="BD15" s="293" t="str">
        <f t="shared" si="11"/>
        <v>State Taxes Detail</v>
      </c>
      <c r="BE15" s="293" t="str">
        <f t="shared" si="11"/>
        <v>State Taxes Detail</v>
      </c>
      <c r="BF15" s="293" t="str">
        <f t="shared" si="11"/>
        <v>State Taxes Detail</v>
      </c>
      <c r="BG15" s="293" t="str">
        <f t="shared" si="11"/>
        <v>State Taxes Detail</v>
      </c>
      <c r="BH15" s="293" t="str">
        <f t="shared" si="11"/>
        <v>State Taxes Detail</v>
      </c>
      <c r="BI15" s="293" t="str">
        <f t="shared" si="11"/>
        <v>State Taxes Detail</v>
      </c>
      <c r="BJ15" s="293" t="str">
        <f t="shared" si="11"/>
        <v>State Taxes Detail</v>
      </c>
      <c r="BK15" s="293" t="str">
        <f t="shared" si="11"/>
        <v>State Taxes Detail</v>
      </c>
      <c r="BL15" s="294" t="s">
        <v>190</v>
      </c>
      <c r="BM15" s="295" t="s">
        <v>148</v>
      </c>
      <c r="BN15" s="296" t="str">
        <f>BM15</f>
        <v>Benefits Detail</v>
      </c>
      <c r="BO15" s="296" t="str">
        <f t="shared" ref="BO15:BX15" si="12">BN15</f>
        <v>Benefits Detail</v>
      </c>
      <c r="BP15" s="296" t="str">
        <f t="shared" si="12"/>
        <v>Benefits Detail</v>
      </c>
      <c r="BQ15" s="296" t="str">
        <f t="shared" si="12"/>
        <v>Benefits Detail</v>
      </c>
      <c r="BR15" s="296" t="str">
        <f t="shared" si="12"/>
        <v>Benefits Detail</v>
      </c>
      <c r="BS15" s="296" t="str">
        <f t="shared" si="12"/>
        <v>Benefits Detail</v>
      </c>
      <c r="BT15" s="296" t="str">
        <f t="shared" si="12"/>
        <v>Benefits Detail</v>
      </c>
      <c r="BU15" s="296" t="str">
        <f t="shared" si="12"/>
        <v>Benefits Detail</v>
      </c>
      <c r="BV15" s="296" t="str">
        <f t="shared" si="12"/>
        <v>Benefits Detail</v>
      </c>
      <c r="BW15" s="296" t="str">
        <f t="shared" si="12"/>
        <v>Benefits Detail</v>
      </c>
      <c r="BX15" s="296" t="str">
        <f t="shared" si="12"/>
        <v>Benefits Detail</v>
      </c>
      <c r="BY15" s="297" t="s">
        <v>160</v>
      </c>
      <c r="BZ15" s="298" t="s">
        <v>150</v>
      </c>
      <c r="CA15" s="299" t="str">
        <f>BZ15</f>
        <v>FTE Detail</v>
      </c>
      <c r="CB15" s="299" t="str">
        <f t="shared" ref="CB15:CK15" si="13">CA15</f>
        <v>FTE Detail</v>
      </c>
      <c r="CC15" s="299" t="str">
        <f t="shared" si="13"/>
        <v>FTE Detail</v>
      </c>
      <c r="CD15" s="299" t="str">
        <f t="shared" si="13"/>
        <v>FTE Detail</v>
      </c>
      <c r="CE15" s="299" t="str">
        <f t="shared" si="13"/>
        <v>FTE Detail</v>
      </c>
      <c r="CF15" s="299" t="str">
        <f t="shared" si="13"/>
        <v>FTE Detail</v>
      </c>
      <c r="CG15" s="299" t="str">
        <f t="shared" si="13"/>
        <v>FTE Detail</v>
      </c>
      <c r="CH15" s="299" t="str">
        <f t="shared" si="13"/>
        <v>FTE Detail</v>
      </c>
      <c r="CI15" s="299" t="str">
        <f t="shared" si="13"/>
        <v>FTE Detail</v>
      </c>
      <c r="CJ15" s="299" t="str">
        <f t="shared" si="13"/>
        <v>FTE Detail</v>
      </c>
      <c r="CK15" s="300" t="str">
        <f t="shared" si="13"/>
        <v>FTE Detail</v>
      </c>
      <c r="CL15" s="301" t="s">
        <v>149</v>
      </c>
      <c r="CM15" s="301" t="str">
        <f>CL15</f>
        <v>Headcount Detail</v>
      </c>
      <c r="CN15" s="301" t="str">
        <f t="shared" ref="CN15:CW15" si="14">CM15</f>
        <v>Headcount Detail</v>
      </c>
      <c r="CO15" s="301" t="str">
        <f t="shared" si="14"/>
        <v>Headcount Detail</v>
      </c>
      <c r="CP15" s="301" t="str">
        <f t="shared" si="14"/>
        <v>Headcount Detail</v>
      </c>
      <c r="CQ15" s="301" t="str">
        <f t="shared" si="14"/>
        <v>Headcount Detail</v>
      </c>
      <c r="CR15" s="301" t="str">
        <f t="shared" si="14"/>
        <v>Headcount Detail</v>
      </c>
      <c r="CS15" s="301" t="str">
        <f t="shared" si="14"/>
        <v>Headcount Detail</v>
      </c>
      <c r="CT15" s="301" t="str">
        <f t="shared" si="14"/>
        <v>Headcount Detail</v>
      </c>
      <c r="CU15" s="301" t="str">
        <f t="shared" si="14"/>
        <v>Headcount Detail</v>
      </c>
      <c r="CV15" s="301" t="str">
        <f t="shared" si="14"/>
        <v>Headcount Detail</v>
      </c>
      <c r="CW15" s="302" t="str">
        <f t="shared" si="14"/>
        <v>Headcount Detail</v>
      </c>
    </row>
    <row r="16" spans="1:101" ht="26">
      <c r="A16" s="34"/>
      <c r="B16" s="392" t="s">
        <v>161</v>
      </c>
      <c r="C16" s="393" t="s">
        <v>162</v>
      </c>
      <c r="D16" s="393" t="s">
        <v>77</v>
      </c>
      <c r="E16" s="393"/>
      <c r="F16" s="394" t="s">
        <v>16</v>
      </c>
      <c r="G16" s="394" t="s">
        <v>18</v>
      </c>
      <c r="H16" s="394" t="s">
        <v>19</v>
      </c>
      <c r="I16" s="394" t="s">
        <v>20</v>
      </c>
      <c r="J16" s="394" t="s">
        <v>328</v>
      </c>
      <c r="K16" s="394" t="s">
        <v>17</v>
      </c>
      <c r="L16" s="395" t="s">
        <v>163</v>
      </c>
      <c r="M16" s="393" t="s">
        <v>164</v>
      </c>
      <c r="N16" s="393" t="s">
        <v>233</v>
      </c>
      <c r="O16" s="393" t="s">
        <v>165</v>
      </c>
      <c r="P16" s="396" t="s">
        <v>166</v>
      </c>
      <c r="Q16" s="397" t="s">
        <v>167</v>
      </c>
      <c r="R16" s="397"/>
      <c r="S16" s="393" t="s">
        <v>168</v>
      </c>
      <c r="T16" s="393" t="s">
        <v>238</v>
      </c>
      <c r="U16" s="397" t="s">
        <v>169</v>
      </c>
      <c r="V16" s="398" t="s">
        <v>170</v>
      </c>
      <c r="W16" s="124" t="s">
        <v>183</v>
      </c>
      <c r="X16" s="125" t="s">
        <v>184</v>
      </c>
      <c r="Y16" s="126" t="s">
        <v>171</v>
      </c>
      <c r="Z16" s="402" t="str">
        <f t="shared" ref="Z16:AK16" si="15">TEXT(DATE($B$8,Z$2,1),"mmm-yy")</f>
        <v>Jan-23</v>
      </c>
      <c r="AA16" s="403" t="str">
        <f t="shared" si="15"/>
        <v>Feb-23</v>
      </c>
      <c r="AB16" s="403" t="str">
        <f t="shared" si="15"/>
        <v>Mar-23</v>
      </c>
      <c r="AC16" s="403" t="str">
        <f t="shared" si="15"/>
        <v>Apr-23</v>
      </c>
      <c r="AD16" s="403" t="str">
        <f t="shared" si="15"/>
        <v>May-23</v>
      </c>
      <c r="AE16" s="403" t="str">
        <f t="shared" si="15"/>
        <v>Jun-23</v>
      </c>
      <c r="AF16" s="403" t="str">
        <f t="shared" si="15"/>
        <v>Jul-23</v>
      </c>
      <c r="AG16" s="403" t="str">
        <f t="shared" si="15"/>
        <v>Aug-23</v>
      </c>
      <c r="AH16" s="403" t="str">
        <f t="shared" si="15"/>
        <v>Sep-23</v>
      </c>
      <c r="AI16" s="403" t="str">
        <f t="shared" si="15"/>
        <v>Oct-23</v>
      </c>
      <c r="AJ16" s="403" t="str">
        <f t="shared" si="15"/>
        <v>Nov-23</v>
      </c>
      <c r="AK16" s="403" t="str">
        <f t="shared" si="15"/>
        <v>Dec-23</v>
      </c>
      <c r="AL16" s="404"/>
      <c r="AM16" s="303" t="str">
        <f>Z16</f>
        <v>Jan-23</v>
      </c>
      <c r="AN16" s="304" t="str">
        <f t="shared" ref="AN16:AX16" si="16">AA16</f>
        <v>Feb-23</v>
      </c>
      <c r="AO16" s="304" t="str">
        <f t="shared" si="16"/>
        <v>Mar-23</v>
      </c>
      <c r="AP16" s="304" t="str">
        <f t="shared" si="16"/>
        <v>Apr-23</v>
      </c>
      <c r="AQ16" s="304" t="str">
        <f t="shared" si="16"/>
        <v>May-23</v>
      </c>
      <c r="AR16" s="304" t="str">
        <f t="shared" si="16"/>
        <v>Jun-23</v>
      </c>
      <c r="AS16" s="304" t="str">
        <f t="shared" si="16"/>
        <v>Jul-23</v>
      </c>
      <c r="AT16" s="304" t="str">
        <f t="shared" si="16"/>
        <v>Aug-23</v>
      </c>
      <c r="AU16" s="304" t="str">
        <f t="shared" si="16"/>
        <v>Sep-23</v>
      </c>
      <c r="AV16" s="304" t="str">
        <f t="shared" si="16"/>
        <v>Oct-23</v>
      </c>
      <c r="AW16" s="304" t="str">
        <f t="shared" si="16"/>
        <v>Nov-23</v>
      </c>
      <c r="AX16" s="304" t="str">
        <f t="shared" si="16"/>
        <v>Dec-23</v>
      </c>
      <c r="AY16" s="305"/>
      <c r="AZ16" s="306" t="str">
        <f>AM16</f>
        <v>Jan-23</v>
      </c>
      <c r="BA16" s="307" t="str">
        <f t="shared" ref="BA16:BK16" si="17">AN16</f>
        <v>Feb-23</v>
      </c>
      <c r="BB16" s="307" t="str">
        <f t="shared" si="17"/>
        <v>Mar-23</v>
      </c>
      <c r="BC16" s="307" t="str">
        <f t="shared" si="17"/>
        <v>Apr-23</v>
      </c>
      <c r="BD16" s="307" t="str">
        <f t="shared" si="17"/>
        <v>May-23</v>
      </c>
      <c r="BE16" s="307" t="str">
        <f t="shared" si="17"/>
        <v>Jun-23</v>
      </c>
      <c r="BF16" s="307" t="str">
        <f t="shared" si="17"/>
        <v>Jul-23</v>
      </c>
      <c r="BG16" s="307" t="str">
        <f t="shared" si="17"/>
        <v>Aug-23</v>
      </c>
      <c r="BH16" s="307" t="str">
        <f t="shared" si="17"/>
        <v>Sep-23</v>
      </c>
      <c r="BI16" s="307" t="str">
        <f t="shared" si="17"/>
        <v>Oct-23</v>
      </c>
      <c r="BJ16" s="307" t="str">
        <f t="shared" si="17"/>
        <v>Nov-23</v>
      </c>
      <c r="BK16" s="307" t="str">
        <f t="shared" si="17"/>
        <v>Dec-23</v>
      </c>
      <c r="BL16" s="308"/>
      <c r="BM16" s="309" t="str">
        <f>Z16</f>
        <v>Jan-23</v>
      </c>
      <c r="BN16" s="310" t="str">
        <f t="shared" ref="BN16:BX16" si="18">AA16</f>
        <v>Feb-23</v>
      </c>
      <c r="BO16" s="310" t="str">
        <f t="shared" si="18"/>
        <v>Mar-23</v>
      </c>
      <c r="BP16" s="310" t="str">
        <f t="shared" si="18"/>
        <v>Apr-23</v>
      </c>
      <c r="BQ16" s="310" t="str">
        <f t="shared" si="18"/>
        <v>May-23</v>
      </c>
      <c r="BR16" s="310" t="str">
        <f t="shared" si="18"/>
        <v>Jun-23</v>
      </c>
      <c r="BS16" s="310" t="str">
        <f t="shared" si="18"/>
        <v>Jul-23</v>
      </c>
      <c r="BT16" s="310" t="str">
        <f t="shared" si="18"/>
        <v>Aug-23</v>
      </c>
      <c r="BU16" s="310" t="str">
        <f t="shared" si="18"/>
        <v>Sep-23</v>
      </c>
      <c r="BV16" s="310" t="str">
        <f t="shared" si="18"/>
        <v>Oct-23</v>
      </c>
      <c r="BW16" s="310" t="str">
        <f t="shared" si="18"/>
        <v>Nov-23</v>
      </c>
      <c r="BX16" s="310" t="str">
        <f t="shared" si="18"/>
        <v>Dec-23</v>
      </c>
      <c r="BY16" s="311"/>
      <c r="BZ16" s="312" t="str">
        <f>Z16</f>
        <v>Jan-23</v>
      </c>
      <c r="CA16" s="313" t="str">
        <f t="shared" ref="CA16:CK16" si="19">AA16</f>
        <v>Feb-23</v>
      </c>
      <c r="CB16" s="313" t="str">
        <f t="shared" si="19"/>
        <v>Mar-23</v>
      </c>
      <c r="CC16" s="313" t="str">
        <f t="shared" si="19"/>
        <v>Apr-23</v>
      </c>
      <c r="CD16" s="313" t="str">
        <f t="shared" si="19"/>
        <v>May-23</v>
      </c>
      <c r="CE16" s="313" t="str">
        <f t="shared" si="19"/>
        <v>Jun-23</v>
      </c>
      <c r="CF16" s="313" t="str">
        <f t="shared" si="19"/>
        <v>Jul-23</v>
      </c>
      <c r="CG16" s="313" t="str">
        <f t="shared" si="19"/>
        <v>Aug-23</v>
      </c>
      <c r="CH16" s="313" t="str">
        <f t="shared" si="19"/>
        <v>Sep-23</v>
      </c>
      <c r="CI16" s="313" t="str">
        <f t="shared" si="19"/>
        <v>Oct-23</v>
      </c>
      <c r="CJ16" s="313" t="str">
        <f t="shared" si="19"/>
        <v>Nov-23</v>
      </c>
      <c r="CK16" s="314" t="str">
        <f t="shared" si="19"/>
        <v>Dec-23</v>
      </c>
      <c r="CL16" s="315" t="str">
        <f>Z16</f>
        <v>Jan-23</v>
      </c>
      <c r="CM16" s="315" t="str">
        <f t="shared" ref="CM16:CW16" si="20">AA16</f>
        <v>Feb-23</v>
      </c>
      <c r="CN16" s="315" t="str">
        <f t="shared" si="20"/>
        <v>Mar-23</v>
      </c>
      <c r="CO16" s="315" t="str">
        <f t="shared" si="20"/>
        <v>Apr-23</v>
      </c>
      <c r="CP16" s="315" t="str">
        <f t="shared" si="20"/>
        <v>May-23</v>
      </c>
      <c r="CQ16" s="315" t="str">
        <f t="shared" si="20"/>
        <v>Jun-23</v>
      </c>
      <c r="CR16" s="315" t="str">
        <f t="shared" si="20"/>
        <v>Jul-23</v>
      </c>
      <c r="CS16" s="315" t="str">
        <f t="shared" si="20"/>
        <v>Aug-23</v>
      </c>
      <c r="CT16" s="315" t="str">
        <f t="shared" si="20"/>
        <v>Sep-23</v>
      </c>
      <c r="CU16" s="315" t="str">
        <f t="shared" si="20"/>
        <v>Oct-23</v>
      </c>
      <c r="CV16" s="315" t="str">
        <f t="shared" si="20"/>
        <v>Nov-23</v>
      </c>
      <c r="CW16" s="316" t="str">
        <f t="shared" si="20"/>
        <v>Dec-23</v>
      </c>
    </row>
    <row r="17" spans="1:101" ht="16.25" customHeight="1">
      <c r="A17" s="34"/>
      <c r="B17" s="159">
        <v>44972</v>
      </c>
      <c r="C17" s="141">
        <v>47848</v>
      </c>
      <c r="D17" s="142" t="s">
        <v>86</v>
      </c>
      <c r="E17" s="142"/>
      <c r="F17" s="288" t="s">
        <v>29</v>
      </c>
      <c r="G17" s="288" t="s">
        <v>21</v>
      </c>
      <c r="H17" s="288" t="s">
        <v>22</v>
      </c>
      <c r="I17" s="288" t="s">
        <v>23</v>
      </c>
      <c r="J17" s="288" t="s">
        <v>289</v>
      </c>
      <c r="K17" s="288" t="str">
        <f t="shared" ref="K17:K26" si="21">$B$10</f>
        <v>Working Budget</v>
      </c>
      <c r="L17" s="170">
        <v>51</v>
      </c>
      <c r="M17" s="171" t="s">
        <v>332</v>
      </c>
      <c r="N17" s="171" t="s">
        <v>237</v>
      </c>
      <c r="O17" s="142">
        <v>4</v>
      </c>
      <c r="P17" s="143">
        <v>90292</v>
      </c>
      <c r="Q17" s="155">
        <v>0.05</v>
      </c>
      <c r="R17" s="155"/>
      <c r="S17" s="142" t="s">
        <v>172</v>
      </c>
      <c r="T17" s="142" t="s">
        <v>172</v>
      </c>
      <c r="U17" s="144">
        <v>0.01</v>
      </c>
      <c r="V17" s="145" t="s">
        <v>85</v>
      </c>
      <c r="W17" s="146">
        <f>VLOOKUP($V17,'Budget Drivers'!$H$34:$K$44,2,FALSE)</f>
        <v>3.2000000000000002E-3</v>
      </c>
      <c r="X17" s="147">
        <f>VLOOKUP($V17,'Budget Drivers'!$H$34:$K$44,4,FALSE)</f>
        <v>48</v>
      </c>
      <c r="Y17" s="148">
        <f>(P17*(1+$N$8)/12)+((P17*(1+$N$8)/12)*(IF(LEFT(S17,1)="Y",'Budget Drivers'!$C$44,Q17)))</f>
        <v>12787.604500000001</v>
      </c>
      <c r="Z17" s="427">
        <f t="shared" ref="Z17:AK22" si="22">ROUND(IF(AND($B17&lt;Z$3,$C17&gt;Z$5),$Y17,IF(AND($B17&gt;=Z$3,$B17&lt;=Z$5),$Y17*(Z$6+1-DAY($B17))/Z$6,IF(AND($C17&gt;=Z$3,$C17&lt;=Z$5),$Y17*DAY($C17)/Z$6,0))),2)</f>
        <v>0</v>
      </c>
      <c r="AA17" s="427">
        <f t="shared" si="22"/>
        <v>6393.8</v>
      </c>
      <c r="AB17" s="427">
        <f t="shared" si="22"/>
        <v>12787.6</v>
      </c>
      <c r="AC17" s="427">
        <f t="shared" si="22"/>
        <v>12787.6</v>
      </c>
      <c r="AD17" s="427">
        <f t="shared" si="22"/>
        <v>12787.6</v>
      </c>
      <c r="AE17" s="427">
        <f t="shared" si="22"/>
        <v>12787.6</v>
      </c>
      <c r="AF17" s="427">
        <f t="shared" si="22"/>
        <v>12787.6</v>
      </c>
      <c r="AG17" s="427">
        <f t="shared" si="22"/>
        <v>12787.6</v>
      </c>
      <c r="AH17" s="427">
        <f t="shared" si="22"/>
        <v>12787.6</v>
      </c>
      <c r="AI17" s="427">
        <f t="shared" si="22"/>
        <v>12787.6</v>
      </c>
      <c r="AJ17" s="427">
        <f t="shared" si="22"/>
        <v>12787.6</v>
      </c>
      <c r="AK17" s="427">
        <f t="shared" si="22"/>
        <v>12787.6</v>
      </c>
      <c r="AL17" s="174">
        <f>SUM(Z17:AK17)</f>
        <v>134269.80000000002</v>
      </c>
      <c r="AM17" s="427">
        <f>(Z17*'Budget Drivers'!$I$31)+(Z17*'Budget Drivers'!$I$33)</f>
        <v>0</v>
      </c>
      <c r="AN17" s="427">
        <f>IF(SUM($AM17:AM17)+(AA17*'Budget Drivers'!$I$31)&gt;='Budget Drivers'!$K$31,'Budget Drivers'!$K$31-SUM($AM17:AM17),AA17*'Budget Drivers'!$I$31)</f>
        <v>396.41559999999998</v>
      </c>
      <c r="AO17" s="427">
        <f>IF(SUM($AM17:AN17)+(AB17*'Budget Drivers'!$I$31)&gt;='Budget Drivers'!$K$31,'Budget Drivers'!$K$31-SUM($AM17:AN17),AB17*'Budget Drivers'!$I$31)</f>
        <v>792.83119999999997</v>
      </c>
      <c r="AP17" s="427">
        <f>IF(SUM($AM17:AO17)+(AC17*'Budget Drivers'!$I$31)&gt;='Budget Drivers'!$K$31,'Budget Drivers'!$K$31-SUM($AM17:AO17),AC17*'Budget Drivers'!$I$31)</f>
        <v>792.83119999999997</v>
      </c>
      <c r="AQ17" s="427">
        <f>IF(SUM($AM17:AP17)+(AD17*'Budget Drivers'!$I$31)&gt;='Budget Drivers'!$K$31,'Budget Drivers'!$K$31-SUM($AM17:AP17),AD17*'Budget Drivers'!$I$31)</f>
        <v>792.83119999999997</v>
      </c>
      <c r="AR17" s="427">
        <f>IF(SUM($AM17:AQ17)+(AE17*'Budget Drivers'!$I$31)&gt;='Budget Drivers'!$K$31,'Budget Drivers'!$K$31-SUM($AM17:AQ17),AE17*'Budget Drivers'!$I$31)</f>
        <v>792.83119999999997</v>
      </c>
      <c r="AS17" s="427">
        <f>IF(SUM($AM17:AR17)+(AF17*'Budget Drivers'!$I$31)&gt;='Budget Drivers'!$K$31,'Budget Drivers'!$K$31-SUM($AM17:AR17),AF17*'Budget Drivers'!$I$31)</f>
        <v>792.83119999999997</v>
      </c>
      <c r="AT17" s="427">
        <f>IF(SUM($AM17:AS17)+(AG17*'Budget Drivers'!$I$31)&gt;='Budget Drivers'!$K$31,'Budget Drivers'!$K$31-SUM($AM17:AS17),AG17*'Budget Drivers'!$I$31)</f>
        <v>792.83119999999997</v>
      </c>
      <c r="AU17" s="427">
        <f>IF(SUM($AM17:AT17)+(AH17*'Budget Drivers'!$I$31)&gt;='Budget Drivers'!$K$31,'Budget Drivers'!$K$31-SUM($AM17:AT17),AH17*'Budget Drivers'!$I$31)</f>
        <v>792.83119999999997</v>
      </c>
      <c r="AV17" s="427">
        <f>IF(SUM($AM17:AU17)+(AI17*'Budget Drivers'!$I$31)&gt;='Budget Drivers'!$K$31,'Budget Drivers'!$K$31-SUM($AM17:AU17),AI17*'Budget Drivers'!$I$31)</f>
        <v>792.83119999999997</v>
      </c>
      <c r="AW17" s="427">
        <f>IF(SUM($AM17:AV17)+(AJ17*'Budget Drivers'!$I$31)&gt;='Budget Drivers'!$K$31,'Budget Drivers'!$K$31-SUM($AM17:AV17),AJ17*'Budget Drivers'!$I$31)</f>
        <v>792.83119999999997</v>
      </c>
      <c r="AX17" s="427">
        <f>IF(SUM($AM17:AW17)+(AK17*'Budget Drivers'!$I$31)&gt;='Budget Drivers'!$K$31,'Budget Drivers'!$K$31-SUM($AM17:AW17),AK17*'Budget Drivers'!$I$31)</f>
        <v>707.90360000000055</v>
      </c>
      <c r="AY17" s="174">
        <f>SUM(AM17:AX17)</f>
        <v>8239.7999999999993</v>
      </c>
      <c r="AZ17" s="427">
        <f>IF(Z17*$W17&gt;$X17,$X17,Z17*$W17)</f>
        <v>0</v>
      </c>
      <c r="BA17" s="427">
        <f>IF(SUM($AZ17:AZ17)+(AA17*$W17)&gt;=$X17,$X17-SUM($AZ17:AZ17),(AA17*$W17))</f>
        <v>20.460160000000002</v>
      </c>
      <c r="BB17" s="427">
        <f>IF(SUM($AZ17:BA17)+(AB17*$W17)&gt;=$X17,$X17-SUM($AZ17:BA17),(AB17*$W17))</f>
        <v>27.539839999999998</v>
      </c>
      <c r="BC17" s="427">
        <f>IF(SUM($AZ17:BB17)+(AC17*$W17)&gt;=$X17,$X17-SUM($AZ17:BB17),(AC17*$W17))</f>
        <v>0</v>
      </c>
      <c r="BD17" s="427">
        <f>IF(SUM($AZ17:BC17)+(AD17*$W17)&gt;=$X17,$X17-SUM($AZ17:BC17),(AD17*$W17))</f>
        <v>0</v>
      </c>
      <c r="BE17" s="427">
        <f>IF(SUM($AZ17:BD17)+(AE17*$W17)&gt;=$X17,$X17-SUM($AZ17:BD17),(AE17*$W17))</f>
        <v>0</v>
      </c>
      <c r="BF17" s="427">
        <f>IF(SUM($AZ17:BE17)+(AF17*$W17)&gt;=$X17,$X17-SUM($AZ17:BE17),(AF17*$W17))</f>
        <v>0</v>
      </c>
      <c r="BG17" s="427">
        <f>IF(SUM($AZ17:BF17)+(AG17*$W17)&gt;=$X17,$X17-SUM($AZ17:BF17),(AG17*$W17))</f>
        <v>0</v>
      </c>
      <c r="BH17" s="427">
        <f>IF(SUM($AZ17:BG17)+(AH17*$W17)&gt;=$X17,$X17-SUM($AZ17:BG17),(AH17*$W17))</f>
        <v>0</v>
      </c>
      <c r="BI17" s="427">
        <f>IF(SUM($AZ17:BH17)+(AI17*$W17)&gt;=$X17,$X17-SUM($AZ17:BH17),(AI17*$W17))</f>
        <v>0</v>
      </c>
      <c r="BJ17" s="427">
        <f>IF(SUM($AZ17:BI17)+(AJ17*$W17)&gt;=$X17,$X17-SUM($AZ17:BI17),(AJ17*$W17))</f>
        <v>0</v>
      </c>
      <c r="BK17" s="427">
        <f>IF(SUM($AZ17:BJ17)+(AK17*$W17)&gt;=$X17,$X17-SUM($AZ17:BJ17),(AK17*$W17))</f>
        <v>0</v>
      </c>
      <c r="BL17" s="174">
        <f>SUM(AZ17:BK17)</f>
        <v>48</v>
      </c>
      <c r="BM17" s="427">
        <f t="shared" ref="BM17:BX17" si="23">IF(Z17&gt;0,IF(LEFT($T17,1)="Y",$F$8,0)+(IF($U17&gt;$N$10,$N$10,$U17)*Z17),0)</f>
        <v>0</v>
      </c>
      <c r="BN17" s="427">
        <f t="shared" si="23"/>
        <v>663.93799999999999</v>
      </c>
      <c r="BO17" s="427">
        <f t="shared" si="23"/>
        <v>727.87599999999998</v>
      </c>
      <c r="BP17" s="427">
        <f t="shared" si="23"/>
        <v>727.87599999999998</v>
      </c>
      <c r="BQ17" s="427">
        <f t="shared" si="23"/>
        <v>727.87599999999998</v>
      </c>
      <c r="BR17" s="427">
        <f t="shared" si="23"/>
        <v>727.87599999999998</v>
      </c>
      <c r="BS17" s="427">
        <f t="shared" si="23"/>
        <v>727.87599999999998</v>
      </c>
      <c r="BT17" s="427">
        <f t="shared" si="23"/>
        <v>727.87599999999998</v>
      </c>
      <c r="BU17" s="427">
        <f t="shared" si="23"/>
        <v>727.87599999999998</v>
      </c>
      <c r="BV17" s="427">
        <f t="shared" si="23"/>
        <v>727.87599999999998</v>
      </c>
      <c r="BW17" s="427">
        <f t="shared" si="23"/>
        <v>727.87599999999998</v>
      </c>
      <c r="BX17" s="427">
        <f t="shared" si="23"/>
        <v>727.87599999999998</v>
      </c>
      <c r="BY17" s="174">
        <f>SUM(BM17:BX17)</f>
        <v>7942.6980000000012</v>
      </c>
      <c r="BZ17" s="426">
        <f t="shared" ref="BZ17:CK17" si="24">ROUND(IFERROR(Z17/$Y17,0),1)</f>
        <v>0</v>
      </c>
      <c r="CA17" s="426">
        <f t="shared" si="24"/>
        <v>0.5</v>
      </c>
      <c r="CB17" s="426">
        <f t="shared" si="24"/>
        <v>1</v>
      </c>
      <c r="CC17" s="426">
        <f t="shared" si="24"/>
        <v>1</v>
      </c>
      <c r="CD17" s="426">
        <f t="shared" si="24"/>
        <v>1</v>
      </c>
      <c r="CE17" s="426">
        <f t="shared" si="24"/>
        <v>1</v>
      </c>
      <c r="CF17" s="426">
        <f t="shared" si="24"/>
        <v>1</v>
      </c>
      <c r="CG17" s="426">
        <f t="shared" si="24"/>
        <v>1</v>
      </c>
      <c r="CH17" s="426">
        <f t="shared" si="24"/>
        <v>1</v>
      </c>
      <c r="CI17" s="426">
        <f t="shared" si="24"/>
        <v>1</v>
      </c>
      <c r="CJ17" s="426">
        <f t="shared" si="24"/>
        <v>1</v>
      </c>
      <c r="CK17" s="426">
        <f t="shared" si="24"/>
        <v>1</v>
      </c>
      <c r="CL17" s="427">
        <f t="shared" ref="CL17:CW17" si="25">ROUNDUP(BZ17,0)</f>
        <v>0</v>
      </c>
      <c r="CM17" s="427">
        <f t="shared" si="25"/>
        <v>1</v>
      </c>
      <c r="CN17" s="427">
        <f t="shared" si="25"/>
        <v>1</v>
      </c>
      <c r="CO17" s="427">
        <f t="shared" si="25"/>
        <v>1</v>
      </c>
      <c r="CP17" s="427">
        <f t="shared" si="25"/>
        <v>1</v>
      </c>
      <c r="CQ17" s="427">
        <f t="shared" si="25"/>
        <v>1</v>
      </c>
      <c r="CR17" s="427">
        <f t="shared" si="25"/>
        <v>1</v>
      </c>
      <c r="CS17" s="427">
        <f t="shared" si="25"/>
        <v>1</v>
      </c>
      <c r="CT17" s="427">
        <f t="shared" si="25"/>
        <v>1</v>
      </c>
      <c r="CU17" s="427">
        <f t="shared" si="25"/>
        <v>1</v>
      </c>
      <c r="CV17" s="427">
        <f t="shared" si="25"/>
        <v>1</v>
      </c>
      <c r="CW17" s="429">
        <f t="shared" si="25"/>
        <v>1</v>
      </c>
    </row>
    <row r="18" spans="1:101" ht="17.5" customHeight="1">
      <c r="A18" s="34"/>
      <c r="B18" s="159">
        <v>45017</v>
      </c>
      <c r="C18" s="141">
        <v>47848</v>
      </c>
      <c r="D18" s="142" t="s">
        <v>83</v>
      </c>
      <c r="E18" s="142"/>
      <c r="F18" s="288" t="s">
        <v>29</v>
      </c>
      <c r="G18" s="288" t="s">
        <v>21</v>
      </c>
      <c r="H18" s="288" t="s">
        <v>22</v>
      </c>
      <c r="I18" s="288" t="s">
        <v>23</v>
      </c>
      <c r="J18" s="288" t="s">
        <v>289</v>
      </c>
      <c r="K18" s="288" t="str">
        <f t="shared" si="21"/>
        <v>Working Budget</v>
      </c>
      <c r="L18" s="170">
        <v>64</v>
      </c>
      <c r="M18" s="171" t="s">
        <v>173</v>
      </c>
      <c r="N18" s="171" t="s">
        <v>237</v>
      </c>
      <c r="O18" s="142">
        <v>6</v>
      </c>
      <c r="P18" s="143">
        <v>67828</v>
      </c>
      <c r="Q18" s="155">
        <v>0.05</v>
      </c>
      <c r="R18" s="155"/>
      <c r="S18" s="142" t="s">
        <v>172</v>
      </c>
      <c r="T18" s="142" t="s">
        <v>172</v>
      </c>
      <c r="U18" s="144">
        <v>0.1</v>
      </c>
      <c r="V18" s="145" t="s">
        <v>85</v>
      </c>
      <c r="W18" s="146">
        <f>VLOOKUP($V18,'Budget Drivers'!$H$34:$K$44,2,FALSE)</f>
        <v>3.2000000000000002E-3</v>
      </c>
      <c r="X18" s="147">
        <f>VLOOKUP($V18,'Budget Drivers'!$H$34:$K$44,4,FALSE)</f>
        <v>48</v>
      </c>
      <c r="Y18" s="148">
        <f>(P18*(1+$N$8)/12)+((P18*(1+$N$8)/12)*(IF(LEFT(S18,1)="Y",'Budget Drivers'!$C$44,Q18)))</f>
        <v>9606.1404999999995</v>
      </c>
      <c r="Z18" s="427">
        <f t="shared" si="22"/>
        <v>0</v>
      </c>
      <c r="AA18" s="427">
        <f t="shared" si="22"/>
        <v>0</v>
      </c>
      <c r="AB18" s="427">
        <f t="shared" si="22"/>
        <v>0</v>
      </c>
      <c r="AC18" s="427">
        <f t="shared" si="22"/>
        <v>9606.14</v>
      </c>
      <c r="AD18" s="427">
        <f t="shared" si="22"/>
        <v>9606.14</v>
      </c>
      <c r="AE18" s="427">
        <f t="shared" si="22"/>
        <v>9606.14</v>
      </c>
      <c r="AF18" s="427">
        <f t="shared" si="22"/>
        <v>9606.14</v>
      </c>
      <c r="AG18" s="427">
        <f t="shared" si="22"/>
        <v>9606.14</v>
      </c>
      <c r="AH18" s="427">
        <f t="shared" si="22"/>
        <v>9606.14</v>
      </c>
      <c r="AI18" s="427">
        <f t="shared" si="22"/>
        <v>9606.14</v>
      </c>
      <c r="AJ18" s="427">
        <f t="shared" si="22"/>
        <v>9606.14</v>
      </c>
      <c r="AK18" s="427">
        <f t="shared" si="22"/>
        <v>9606.14</v>
      </c>
      <c r="AL18" s="174">
        <f t="shared" ref="AL18:AL26" si="26">SUM(Z18:AK18)</f>
        <v>86455.26</v>
      </c>
      <c r="AM18" s="427">
        <f>(Z18*'Budget Drivers'!$I$31)+(Z18*'Budget Drivers'!$I$33)</f>
        <v>0</v>
      </c>
      <c r="AN18" s="427">
        <f>IF(SUM($AM18:AM18)+(AA18*'Budget Drivers'!$I$31)&gt;='Budget Drivers'!$K$31,'Budget Drivers'!$K$31-SUM($AM18:AM18),AA18*'Budget Drivers'!$I$31)</f>
        <v>0</v>
      </c>
      <c r="AO18" s="427">
        <f>IF(SUM($AM18:AN18)+(AB18*'Budget Drivers'!$I$31)&gt;='Budget Drivers'!$K$31,'Budget Drivers'!$K$31-SUM($AM18:AN18),AB18*'Budget Drivers'!$I$31)</f>
        <v>0</v>
      </c>
      <c r="AP18" s="427">
        <f>IF(SUM($AM18:AO18)+(AC18*'Budget Drivers'!$I$31)&gt;='Budget Drivers'!$K$31,'Budget Drivers'!$K$31-SUM($AM18:AO18),AC18*'Budget Drivers'!$I$31)</f>
        <v>595.58067999999992</v>
      </c>
      <c r="AQ18" s="427">
        <f>IF(SUM($AM18:AP18)+(AD18*'Budget Drivers'!$I$31)&gt;='Budget Drivers'!$K$31,'Budget Drivers'!$K$31-SUM($AM18:AP18),AD18*'Budget Drivers'!$I$31)</f>
        <v>595.58067999999992</v>
      </c>
      <c r="AR18" s="427">
        <f>IF(SUM($AM18:AQ18)+(AE18*'Budget Drivers'!$I$31)&gt;='Budget Drivers'!$K$31,'Budget Drivers'!$K$31-SUM($AM18:AQ18),AE18*'Budget Drivers'!$I$31)</f>
        <v>595.58067999999992</v>
      </c>
      <c r="AS18" s="427">
        <f>IF(SUM($AM18:AR18)+(AF18*'Budget Drivers'!$I$31)&gt;='Budget Drivers'!$K$31,'Budget Drivers'!$K$31-SUM($AM18:AR18),AF18*'Budget Drivers'!$I$31)</f>
        <v>595.58067999999992</v>
      </c>
      <c r="AT18" s="427">
        <f>IF(SUM($AM18:AS18)+(AG18*'Budget Drivers'!$I$31)&gt;='Budget Drivers'!$K$31,'Budget Drivers'!$K$31-SUM($AM18:AS18),AG18*'Budget Drivers'!$I$31)</f>
        <v>595.58067999999992</v>
      </c>
      <c r="AU18" s="427">
        <f>IF(SUM($AM18:AT18)+(AH18*'Budget Drivers'!$I$31)&gt;='Budget Drivers'!$K$31,'Budget Drivers'!$K$31-SUM($AM18:AT18),AH18*'Budget Drivers'!$I$31)</f>
        <v>595.58067999999992</v>
      </c>
      <c r="AV18" s="427">
        <f>IF(SUM($AM18:AU18)+(AI18*'Budget Drivers'!$I$31)&gt;='Budget Drivers'!$K$31,'Budget Drivers'!$K$31-SUM($AM18:AU18),AI18*'Budget Drivers'!$I$31)</f>
        <v>595.58067999999992</v>
      </c>
      <c r="AW18" s="427">
        <f>IF(SUM($AM18:AV18)+(AJ18*'Budget Drivers'!$I$31)&gt;='Budget Drivers'!$K$31,'Budget Drivers'!$K$31-SUM($AM18:AV18),AJ18*'Budget Drivers'!$I$31)</f>
        <v>595.58067999999992</v>
      </c>
      <c r="AX18" s="427">
        <f>IF(SUM($AM18:AW18)+(AK18*'Budget Drivers'!$I$31)&gt;='Budget Drivers'!$K$31,'Budget Drivers'!$K$31-SUM($AM18:AW18),AK18*'Budget Drivers'!$I$31)</f>
        <v>595.58067999999992</v>
      </c>
      <c r="AY18" s="174">
        <f t="shared" ref="AY18:AY26" si="27">SUM(AM18:AX18)</f>
        <v>5360.2261199999994</v>
      </c>
      <c r="AZ18" s="427">
        <f>IF(Z18*$W18&gt;$X18,$X18,Z18*$W18)</f>
        <v>0</v>
      </c>
      <c r="BA18" s="427">
        <f>IF(SUM($AZ18:AZ18)+(AA18*$W18)&gt;=$X18,$X18-SUM($AZ18:AZ18),(AA18*$W18))</f>
        <v>0</v>
      </c>
      <c r="BB18" s="427">
        <f>IF(SUM($AZ18:BA18)+(AB18*$W18)&gt;=$X18,$X18-SUM($AZ18:BA18),(AB18*$W18))</f>
        <v>0</v>
      </c>
      <c r="BC18" s="427">
        <f>IF(SUM($AZ18:BB18)+(AC18*$W18)&gt;=$X18,$X18-SUM($AZ18:BB18),(AC18*$W18))</f>
        <v>30.739647999999999</v>
      </c>
      <c r="BD18" s="427">
        <f>IF(SUM($AZ18:BC18)+(AD18*$W18)&gt;=$X18,$X18-SUM($AZ18:BC18),(AD18*$W18))</f>
        <v>17.260352000000001</v>
      </c>
      <c r="BE18" s="427">
        <f>IF(SUM($AZ18:BD18)+(AE18*$W18)&gt;=$X18,$X18-SUM($AZ18:BD18),(AE18*$W18))</f>
        <v>0</v>
      </c>
      <c r="BF18" s="427">
        <f>IF(SUM($AZ18:BE18)+(AF18*$W18)&gt;=$X18,$X18-SUM($AZ18:BE18),(AF18*$W18))</f>
        <v>0</v>
      </c>
      <c r="BG18" s="427">
        <f>IF(SUM($AZ18:BF18)+(AG18*$W18)&gt;=$X18,$X18-SUM($AZ18:BF18),(AG18*$W18))</f>
        <v>0</v>
      </c>
      <c r="BH18" s="427">
        <f>IF(SUM($AZ18:BG18)+(AH18*$W18)&gt;=$X18,$X18-SUM($AZ18:BG18),(AH18*$W18))</f>
        <v>0</v>
      </c>
      <c r="BI18" s="427">
        <f>IF(SUM($AZ18:BH18)+(AI18*$W18)&gt;=$X18,$X18-SUM($AZ18:BH18),(AI18*$W18))</f>
        <v>0</v>
      </c>
      <c r="BJ18" s="427">
        <f>IF(SUM($AZ18:BI18)+(AJ18*$W18)&gt;=$X18,$X18-SUM($AZ18:BI18),(AJ18*$W18))</f>
        <v>0</v>
      </c>
      <c r="BK18" s="427">
        <f>IF(SUM($AZ18:BJ18)+(AK18*$W18)&gt;=$X18,$X18-SUM($AZ18:BJ18),(AK18*$W18))</f>
        <v>0</v>
      </c>
      <c r="BL18" s="174">
        <f t="shared" ref="BL18:BL26" si="28">SUM(AZ18:BK18)</f>
        <v>48</v>
      </c>
      <c r="BM18" s="427">
        <f t="shared" ref="BM18:BM26" si="29">IF(Z18&gt;0,IF(LEFT($T18,1)="Y",$F$8,0)+(IF($U18&gt;$N$10,$N$10,$U18)*Z18),0)</f>
        <v>0</v>
      </c>
      <c r="BN18" s="427">
        <f t="shared" ref="BN18:BN26" si="30">IF(AA18&gt;0,IF(LEFT($T18,1)="Y",$F$8,0)+(IF($U18&gt;$N$10,$N$10,$U18)*AA18),0)</f>
        <v>0</v>
      </c>
      <c r="BO18" s="427">
        <f t="shared" ref="BO18:BO26" si="31">IF(AB18&gt;0,IF(LEFT($T18,1)="Y",$F$8,0)+(IF($U18&gt;$N$10,$N$10,$U18)*AB18),0)</f>
        <v>0</v>
      </c>
      <c r="BP18" s="427">
        <f t="shared" ref="BP18:BP26" si="32">IF(AC18&gt;0,IF(LEFT($T18,1)="Y",$F$8,0)+(IF($U18&gt;$N$10,$N$10,$U18)*AC18),0)</f>
        <v>888.18419999999992</v>
      </c>
      <c r="BQ18" s="427">
        <f t="shared" ref="BQ18:BQ26" si="33">IF(AD18&gt;0,IF(LEFT($T18,1)="Y",$F$8,0)+(IF($U18&gt;$N$10,$N$10,$U18)*AD18),0)</f>
        <v>888.18419999999992</v>
      </c>
      <c r="BR18" s="427">
        <f t="shared" ref="BR18:BR26" si="34">IF(AE18&gt;0,IF(LEFT($T18,1)="Y",$F$8,0)+(IF($U18&gt;$N$10,$N$10,$U18)*AE18),0)</f>
        <v>888.18419999999992</v>
      </c>
      <c r="BS18" s="427">
        <f t="shared" ref="BS18:BS26" si="35">IF(AF18&gt;0,IF(LEFT($T18,1)="Y",$F$8,0)+(IF($U18&gt;$N$10,$N$10,$U18)*AF18),0)</f>
        <v>888.18419999999992</v>
      </c>
      <c r="BT18" s="427">
        <f t="shared" ref="BT18:BT26" si="36">IF(AG18&gt;0,IF(LEFT($T18,1)="Y",$F$8,0)+(IF($U18&gt;$N$10,$N$10,$U18)*AG18),0)</f>
        <v>888.18419999999992</v>
      </c>
      <c r="BU18" s="427">
        <f t="shared" ref="BU18:BU26" si="37">IF(AH18&gt;0,IF(LEFT($T18,1)="Y",$F$8,0)+(IF($U18&gt;$N$10,$N$10,$U18)*AH18),0)</f>
        <v>888.18419999999992</v>
      </c>
      <c r="BV18" s="427">
        <f t="shared" ref="BV18:BV26" si="38">IF(AI18&gt;0,IF(LEFT($T18,1)="Y",$F$8,0)+(IF($U18&gt;$N$10,$N$10,$U18)*AI18),0)</f>
        <v>888.18419999999992</v>
      </c>
      <c r="BW18" s="427">
        <f t="shared" ref="BW18:BW26" si="39">IF(AJ18&gt;0,IF(LEFT($T18,1)="Y",$F$8,0)+(IF($U18&gt;$N$10,$N$10,$U18)*AJ18),0)</f>
        <v>888.18419999999992</v>
      </c>
      <c r="BX18" s="427">
        <f t="shared" ref="BX18:BX26" si="40">IF(AK18&gt;0,IF(LEFT($T18,1)="Y",$F$8,0)+(IF($U18&gt;$N$10,$N$10,$U18)*AK18),0)</f>
        <v>888.18419999999992</v>
      </c>
      <c r="BY18" s="174">
        <f t="shared" ref="BY18:BY26" si="41">SUM(BM18:BX18)</f>
        <v>7993.6577999999981</v>
      </c>
      <c r="BZ18" s="426">
        <f t="shared" ref="BZ18:CK26" si="42">ROUND(IFERROR(Z18/$Y18,0),1)</f>
        <v>0</v>
      </c>
      <c r="CA18" s="426">
        <f t="shared" si="42"/>
        <v>0</v>
      </c>
      <c r="CB18" s="426">
        <f t="shared" si="42"/>
        <v>0</v>
      </c>
      <c r="CC18" s="426">
        <f t="shared" si="42"/>
        <v>1</v>
      </c>
      <c r="CD18" s="426">
        <f t="shared" si="42"/>
        <v>1</v>
      </c>
      <c r="CE18" s="426">
        <f t="shared" si="42"/>
        <v>1</v>
      </c>
      <c r="CF18" s="426">
        <f t="shared" si="42"/>
        <v>1</v>
      </c>
      <c r="CG18" s="426">
        <f t="shared" si="42"/>
        <v>1</v>
      </c>
      <c r="CH18" s="426">
        <f t="shared" si="42"/>
        <v>1</v>
      </c>
      <c r="CI18" s="426">
        <f t="shared" si="42"/>
        <v>1</v>
      </c>
      <c r="CJ18" s="426">
        <f t="shared" si="42"/>
        <v>1</v>
      </c>
      <c r="CK18" s="426">
        <f t="shared" si="42"/>
        <v>1</v>
      </c>
      <c r="CL18" s="427">
        <f t="shared" ref="CL18:CL26" si="43">ROUNDUP(BZ18,0)</f>
        <v>0</v>
      </c>
      <c r="CM18" s="427">
        <f t="shared" ref="CM18:CW26" si="44">ROUNDUP(CA18,0)</f>
        <v>0</v>
      </c>
      <c r="CN18" s="427">
        <f t="shared" si="44"/>
        <v>0</v>
      </c>
      <c r="CO18" s="427">
        <f t="shared" si="44"/>
        <v>1</v>
      </c>
      <c r="CP18" s="427">
        <f t="shared" si="44"/>
        <v>1</v>
      </c>
      <c r="CQ18" s="427">
        <f t="shared" si="44"/>
        <v>1</v>
      </c>
      <c r="CR18" s="427">
        <f t="shared" si="44"/>
        <v>1</v>
      </c>
      <c r="CS18" s="427">
        <f t="shared" si="44"/>
        <v>1</v>
      </c>
      <c r="CT18" s="427">
        <f t="shared" si="44"/>
        <v>1</v>
      </c>
      <c r="CU18" s="427">
        <f t="shared" si="44"/>
        <v>1</v>
      </c>
      <c r="CV18" s="427">
        <f t="shared" si="44"/>
        <v>1</v>
      </c>
      <c r="CW18" s="429">
        <f t="shared" si="44"/>
        <v>1</v>
      </c>
    </row>
    <row r="19" spans="1:101" ht="16.25" customHeight="1">
      <c r="A19" s="34"/>
      <c r="B19" s="159">
        <v>43466</v>
      </c>
      <c r="C19" s="141">
        <v>47848</v>
      </c>
      <c r="D19" s="142" t="s">
        <v>88</v>
      </c>
      <c r="E19" s="142"/>
      <c r="F19" s="288" t="s">
        <v>29</v>
      </c>
      <c r="G19" s="288" t="s">
        <v>21</v>
      </c>
      <c r="H19" s="288" t="s">
        <v>22</v>
      </c>
      <c r="I19" s="288" t="s">
        <v>23</v>
      </c>
      <c r="J19" s="288" t="s">
        <v>289</v>
      </c>
      <c r="K19" s="288" t="str">
        <f t="shared" si="21"/>
        <v>Working Budget</v>
      </c>
      <c r="L19" s="170">
        <v>268</v>
      </c>
      <c r="M19" s="171" t="s">
        <v>174</v>
      </c>
      <c r="N19" s="171" t="s">
        <v>234</v>
      </c>
      <c r="O19" s="142">
        <v>3</v>
      </c>
      <c r="P19" s="143">
        <v>144259</v>
      </c>
      <c r="Q19" s="155">
        <v>0.25</v>
      </c>
      <c r="R19" s="155"/>
      <c r="S19" s="142" t="s">
        <v>172</v>
      </c>
      <c r="T19" s="142" t="s">
        <v>172</v>
      </c>
      <c r="U19" s="144">
        <v>0.15</v>
      </c>
      <c r="V19" s="145" t="s">
        <v>91</v>
      </c>
      <c r="W19" s="146">
        <f>VLOOKUP($V19,'Budget Drivers'!$H$34:$K$44,2,FALSE)</f>
        <v>3.2000000000000002E-3</v>
      </c>
      <c r="X19" s="147">
        <f>VLOOKUP($V19,'Budget Drivers'!$H$34:$K$44,4,FALSE)</f>
        <v>37.119999999999997</v>
      </c>
      <c r="Y19" s="148">
        <f>(P19*(1+$N$8)/12)+((P19*(1+$N$8)/12)*(IF(LEFT(S19,1)="Y",'Budget Drivers'!$C$44,Q19)))</f>
        <v>20430.680874999998</v>
      </c>
      <c r="Z19" s="427">
        <f t="shared" si="22"/>
        <v>20430.68</v>
      </c>
      <c r="AA19" s="427">
        <f t="shared" si="22"/>
        <v>20430.68</v>
      </c>
      <c r="AB19" s="427">
        <f t="shared" si="22"/>
        <v>20430.68</v>
      </c>
      <c r="AC19" s="427">
        <f t="shared" si="22"/>
        <v>20430.68</v>
      </c>
      <c r="AD19" s="427">
        <f t="shared" si="22"/>
        <v>20430.68</v>
      </c>
      <c r="AE19" s="427">
        <f t="shared" si="22"/>
        <v>20430.68</v>
      </c>
      <c r="AF19" s="427">
        <f t="shared" si="22"/>
        <v>20430.68</v>
      </c>
      <c r="AG19" s="427">
        <f t="shared" si="22"/>
        <v>20430.68</v>
      </c>
      <c r="AH19" s="427">
        <f t="shared" si="22"/>
        <v>20430.68</v>
      </c>
      <c r="AI19" s="427">
        <f t="shared" si="22"/>
        <v>20430.68</v>
      </c>
      <c r="AJ19" s="427">
        <f t="shared" si="22"/>
        <v>20430.68</v>
      </c>
      <c r="AK19" s="427">
        <f t="shared" si="22"/>
        <v>20430.68</v>
      </c>
      <c r="AL19" s="174">
        <f>SUM(Z19:AK19)</f>
        <v>245168.15999999995</v>
      </c>
      <c r="AM19" s="427">
        <f>(Z19*'Budget Drivers'!$I$31)+(Z19*'Budget Drivers'!$I$33)</f>
        <v>1389.2862400000001</v>
      </c>
      <c r="AN19" s="427">
        <f>IF(SUM($AM19:AM19)+(AA19*'Budget Drivers'!$I$31)&gt;='Budget Drivers'!$K$31,'Budget Drivers'!$K$31-SUM($AM19:AM19),AA19*'Budget Drivers'!$I$31)</f>
        <v>1266.70216</v>
      </c>
      <c r="AO19" s="427">
        <f>IF(SUM($AM19:AN19)+(AB19*'Budget Drivers'!$I$31)&gt;='Budget Drivers'!$K$31,'Budget Drivers'!$K$31-SUM($AM19:AN19),AB19*'Budget Drivers'!$I$31)</f>
        <v>1266.70216</v>
      </c>
      <c r="AP19" s="427">
        <f>IF(SUM($AM19:AO19)+(AC19*'Budget Drivers'!$I$31)&gt;='Budget Drivers'!$K$31,'Budget Drivers'!$K$31-SUM($AM19:AO19),AC19*'Budget Drivers'!$I$31)</f>
        <v>1266.70216</v>
      </c>
      <c r="AQ19" s="427">
        <f>IF(SUM($AM19:AP19)+(AD19*'Budget Drivers'!$I$31)&gt;='Budget Drivers'!$K$31,'Budget Drivers'!$K$31-SUM($AM19:AP19),AD19*'Budget Drivers'!$I$31)</f>
        <v>1266.70216</v>
      </c>
      <c r="AR19" s="427">
        <f>IF(SUM($AM19:AQ19)+(AE19*'Budget Drivers'!$I$31)&gt;='Budget Drivers'!$K$31,'Budget Drivers'!$K$31-SUM($AM19:AQ19),AE19*'Budget Drivers'!$I$31)</f>
        <v>1266.70216</v>
      </c>
      <c r="AS19" s="427">
        <f>IF(SUM($AM19:AR19)+(AF19*'Budget Drivers'!$I$31)&gt;='Budget Drivers'!$K$31,'Budget Drivers'!$K$31-SUM($AM19:AR19),AF19*'Budget Drivers'!$I$31)</f>
        <v>517.0029599999998</v>
      </c>
      <c r="AT19" s="427">
        <f>IF(SUM($AM19:AS19)+(AG19*'Budget Drivers'!$I$31)&gt;='Budget Drivers'!$K$31,'Budget Drivers'!$K$31-SUM($AM19:AS19),AG19*'Budget Drivers'!$I$31)</f>
        <v>0</v>
      </c>
      <c r="AU19" s="427">
        <f>IF(SUM($AM19:AT19)+(AH19*'Budget Drivers'!$I$31)&gt;='Budget Drivers'!$K$31,'Budget Drivers'!$K$31-SUM($AM19:AT19),AH19*'Budget Drivers'!$I$31)</f>
        <v>0</v>
      </c>
      <c r="AV19" s="427">
        <f>IF(SUM($AM19:AU19)+(AI19*'Budget Drivers'!$I$31)&gt;='Budget Drivers'!$K$31,'Budget Drivers'!$K$31-SUM($AM19:AU19),AI19*'Budget Drivers'!$I$31)</f>
        <v>0</v>
      </c>
      <c r="AW19" s="427">
        <f>IF(SUM($AM19:AV19)+(AJ19*'Budget Drivers'!$I$31)&gt;='Budget Drivers'!$K$31,'Budget Drivers'!$K$31-SUM($AM19:AV19),AJ19*'Budget Drivers'!$I$31)</f>
        <v>0</v>
      </c>
      <c r="AX19" s="427">
        <f>IF(SUM($AM19:AW19)+(AK19*'Budget Drivers'!$I$31)&gt;='Budget Drivers'!$K$31,'Budget Drivers'!$K$31-SUM($AM19:AW19),AK19*'Budget Drivers'!$I$31)</f>
        <v>0</v>
      </c>
      <c r="AY19" s="174">
        <f>SUM(AM19:AX19)</f>
        <v>8239.7999999999993</v>
      </c>
      <c r="AZ19" s="427">
        <f>IF(Z19*$W19&gt;$X19,$X19,Z19*$W19)</f>
        <v>37.119999999999997</v>
      </c>
      <c r="BA19" s="427">
        <f>IF(SUM($AZ19:AZ19)+(AA19*$W19)&gt;=$X19,$X19-SUM($AZ19:AZ19),(AA19*$W19))</f>
        <v>0</v>
      </c>
      <c r="BB19" s="427">
        <f>IF(SUM($AZ19:BA19)+(AB19*$W19)&gt;=$X19,$X19-SUM($AZ19:BA19),(AB19*$W19))</f>
        <v>0</v>
      </c>
      <c r="BC19" s="427">
        <f>IF(SUM($AZ19:BB19)+(AC19*$W19)&gt;=$X19,$X19-SUM($AZ19:BB19),(AC19*$W19))</f>
        <v>0</v>
      </c>
      <c r="BD19" s="427">
        <f>IF(SUM($AZ19:BC19)+(AD19*$W19)&gt;=$X19,$X19-SUM($AZ19:BC19),(AD19*$W19))</f>
        <v>0</v>
      </c>
      <c r="BE19" s="427">
        <f>IF(SUM($AZ19:BD19)+(AE19*$W19)&gt;=$X19,$X19-SUM($AZ19:BD19),(AE19*$W19))</f>
        <v>0</v>
      </c>
      <c r="BF19" s="427">
        <f>IF(SUM($AZ19:BE19)+(AF19*$W19)&gt;=$X19,$X19-SUM($AZ19:BE19),(AF19*$W19))</f>
        <v>0</v>
      </c>
      <c r="BG19" s="427">
        <f>IF(SUM($AZ19:BF19)+(AG19*$W19)&gt;=$X19,$X19-SUM($AZ19:BF19),(AG19*$W19))</f>
        <v>0</v>
      </c>
      <c r="BH19" s="427">
        <f>IF(SUM($AZ19:BG19)+(AH19*$W19)&gt;=$X19,$X19-SUM($AZ19:BG19),(AH19*$W19))</f>
        <v>0</v>
      </c>
      <c r="BI19" s="427">
        <f>IF(SUM($AZ19:BH19)+(AI19*$W19)&gt;=$X19,$X19-SUM($AZ19:BH19),(AI19*$W19))</f>
        <v>0</v>
      </c>
      <c r="BJ19" s="427">
        <f>IF(SUM($AZ19:BI19)+(AJ19*$W19)&gt;=$X19,$X19-SUM($AZ19:BI19),(AJ19*$W19))</f>
        <v>0</v>
      </c>
      <c r="BK19" s="427">
        <f>IF(SUM($AZ19:BJ19)+(AK19*$W19)&gt;=$X19,$X19-SUM($AZ19:BJ19),(AK19*$W19))</f>
        <v>0</v>
      </c>
      <c r="BL19" s="174">
        <f>SUM(AZ19:BK19)</f>
        <v>37.119999999999997</v>
      </c>
      <c r="BM19" s="427">
        <f>IF(Z19&gt;0,IF(LEFT($T19,1)="Y",$F$8,0)+(IF($U19&gt;$N$10,$N$10,$U19)*Z19),0)</f>
        <v>1212.9204</v>
      </c>
      <c r="BN19" s="427">
        <f t="shared" ref="BN19:BX19" si="45">IF(AA19&gt;0,IF(LEFT($T19,1)="Y",$F$8,0)+(IF($U19&gt;$N$10,$N$10,$U19)*AA19),0)</f>
        <v>1212.9204</v>
      </c>
      <c r="BO19" s="427">
        <f t="shared" si="45"/>
        <v>1212.9204</v>
      </c>
      <c r="BP19" s="427">
        <f t="shared" si="45"/>
        <v>1212.9204</v>
      </c>
      <c r="BQ19" s="427">
        <f t="shared" si="45"/>
        <v>1212.9204</v>
      </c>
      <c r="BR19" s="427">
        <f t="shared" si="45"/>
        <v>1212.9204</v>
      </c>
      <c r="BS19" s="427">
        <f t="shared" si="45"/>
        <v>1212.9204</v>
      </c>
      <c r="BT19" s="427">
        <f t="shared" si="45"/>
        <v>1212.9204</v>
      </c>
      <c r="BU19" s="427">
        <f t="shared" si="45"/>
        <v>1212.9204</v>
      </c>
      <c r="BV19" s="427">
        <f t="shared" si="45"/>
        <v>1212.9204</v>
      </c>
      <c r="BW19" s="427">
        <f t="shared" si="45"/>
        <v>1212.9204</v>
      </c>
      <c r="BX19" s="427">
        <f t="shared" si="45"/>
        <v>1212.9204</v>
      </c>
      <c r="BY19" s="174">
        <f>SUM(BM19:BX19)</f>
        <v>14555.044799999996</v>
      </c>
      <c r="BZ19" s="426">
        <f t="shared" ref="BZ19:CK19" si="46">ROUND(IFERROR(Z19/$Y19,0),1)</f>
        <v>1</v>
      </c>
      <c r="CA19" s="426">
        <f t="shared" si="46"/>
        <v>1</v>
      </c>
      <c r="CB19" s="426">
        <f t="shared" si="46"/>
        <v>1</v>
      </c>
      <c r="CC19" s="426">
        <f t="shared" si="46"/>
        <v>1</v>
      </c>
      <c r="CD19" s="426">
        <f t="shared" si="46"/>
        <v>1</v>
      </c>
      <c r="CE19" s="426">
        <f t="shared" si="46"/>
        <v>1</v>
      </c>
      <c r="CF19" s="426">
        <f t="shared" si="46"/>
        <v>1</v>
      </c>
      <c r="CG19" s="426">
        <f t="shared" si="46"/>
        <v>1</v>
      </c>
      <c r="CH19" s="426">
        <f t="shared" si="46"/>
        <v>1</v>
      </c>
      <c r="CI19" s="426">
        <f t="shared" si="46"/>
        <v>1</v>
      </c>
      <c r="CJ19" s="426">
        <f t="shared" si="46"/>
        <v>1</v>
      </c>
      <c r="CK19" s="426">
        <f t="shared" si="46"/>
        <v>1</v>
      </c>
      <c r="CL19" s="427">
        <f t="shared" ref="CL19:CW19" si="47">ROUNDUP(BZ19,0)</f>
        <v>1</v>
      </c>
      <c r="CM19" s="427">
        <f t="shared" si="47"/>
        <v>1</v>
      </c>
      <c r="CN19" s="427">
        <f t="shared" si="47"/>
        <v>1</v>
      </c>
      <c r="CO19" s="427">
        <f t="shared" si="47"/>
        <v>1</v>
      </c>
      <c r="CP19" s="427">
        <f t="shared" si="47"/>
        <v>1</v>
      </c>
      <c r="CQ19" s="427">
        <f t="shared" si="47"/>
        <v>1</v>
      </c>
      <c r="CR19" s="427">
        <f t="shared" si="47"/>
        <v>1</v>
      </c>
      <c r="CS19" s="427">
        <f t="shared" si="47"/>
        <v>1</v>
      </c>
      <c r="CT19" s="427">
        <f t="shared" si="47"/>
        <v>1</v>
      </c>
      <c r="CU19" s="427">
        <f t="shared" si="47"/>
        <v>1</v>
      </c>
      <c r="CV19" s="427">
        <f t="shared" si="47"/>
        <v>1</v>
      </c>
      <c r="CW19" s="429">
        <f t="shared" si="47"/>
        <v>1</v>
      </c>
    </row>
    <row r="20" spans="1:101" ht="16.25" customHeight="1">
      <c r="A20" s="34"/>
      <c r="B20" s="159">
        <v>44287</v>
      </c>
      <c r="C20" s="141">
        <v>47848</v>
      </c>
      <c r="D20" s="142" t="s">
        <v>88</v>
      </c>
      <c r="E20" s="142"/>
      <c r="F20" s="288" t="s">
        <v>29</v>
      </c>
      <c r="G20" s="288" t="s">
        <v>21</v>
      </c>
      <c r="H20" s="288" t="s">
        <v>22</v>
      </c>
      <c r="I20" s="288" t="s">
        <v>23</v>
      </c>
      <c r="J20" s="288" t="s">
        <v>289</v>
      </c>
      <c r="K20" s="288" t="str">
        <f t="shared" si="21"/>
        <v>Working Budget</v>
      </c>
      <c r="L20" s="170">
        <v>211</v>
      </c>
      <c r="M20" s="171" t="s">
        <v>175</v>
      </c>
      <c r="N20" s="171" t="s">
        <v>235</v>
      </c>
      <c r="O20" s="142">
        <v>3</v>
      </c>
      <c r="P20" s="143">
        <v>135549</v>
      </c>
      <c r="Q20" s="155">
        <v>0.25</v>
      </c>
      <c r="R20" s="155"/>
      <c r="S20" s="142" t="s">
        <v>172</v>
      </c>
      <c r="T20" s="142" t="s">
        <v>176</v>
      </c>
      <c r="U20" s="144">
        <v>0.1</v>
      </c>
      <c r="V20" s="145" t="s">
        <v>91</v>
      </c>
      <c r="W20" s="146">
        <f>VLOOKUP($V20,'Budget Drivers'!$H$34:$K$44,2,FALSE)</f>
        <v>3.2000000000000002E-3</v>
      </c>
      <c r="X20" s="147">
        <f>VLOOKUP($V20,'Budget Drivers'!$H$34:$K$44,4,FALSE)</f>
        <v>37.119999999999997</v>
      </c>
      <c r="Y20" s="148">
        <f>(P20*(1+$N$8)/12)+((P20*(1+$N$8)/12)*(IF(LEFT(S20,1)="Y",'Budget Drivers'!$C$44,Q20)))</f>
        <v>19197.127124999999</v>
      </c>
      <c r="Z20" s="427">
        <f t="shared" si="22"/>
        <v>19197.13</v>
      </c>
      <c r="AA20" s="427">
        <f t="shared" si="22"/>
        <v>19197.13</v>
      </c>
      <c r="AB20" s="427">
        <f t="shared" si="22"/>
        <v>19197.13</v>
      </c>
      <c r="AC20" s="427">
        <f t="shared" si="22"/>
        <v>19197.13</v>
      </c>
      <c r="AD20" s="427">
        <f t="shared" si="22"/>
        <v>19197.13</v>
      </c>
      <c r="AE20" s="427">
        <f t="shared" si="22"/>
        <v>19197.13</v>
      </c>
      <c r="AF20" s="427">
        <f t="shared" si="22"/>
        <v>19197.13</v>
      </c>
      <c r="AG20" s="427">
        <f t="shared" si="22"/>
        <v>19197.13</v>
      </c>
      <c r="AH20" s="427">
        <f t="shared" si="22"/>
        <v>19197.13</v>
      </c>
      <c r="AI20" s="427">
        <f t="shared" si="22"/>
        <v>19197.13</v>
      </c>
      <c r="AJ20" s="427">
        <f t="shared" si="22"/>
        <v>19197.13</v>
      </c>
      <c r="AK20" s="427">
        <f t="shared" si="22"/>
        <v>19197.13</v>
      </c>
      <c r="AL20" s="174">
        <f t="shared" si="26"/>
        <v>230365.56000000003</v>
      </c>
      <c r="AM20" s="427">
        <f>(Z20*'Budget Drivers'!$I$31)+(Z20*'Budget Drivers'!$I$33)</f>
        <v>1305.4048400000001</v>
      </c>
      <c r="AN20" s="427">
        <f>IF(SUM($AM20:AM20)+(AA20*'Budget Drivers'!$I$31)&gt;='Budget Drivers'!$K$31,'Budget Drivers'!$K$31-SUM($AM20:AM20),AA20*'Budget Drivers'!$I$31)</f>
        <v>1190.2220600000001</v>
      </c>
      <c r="AO20" s="427">
        <f>IF(SUM($AM20:AN20)+(AB20*'Budget Drivers'!$I$31)&gt;='Budget Drivers'!$K$31,'Budget Drivers'!$K$31-SUM($AM20:AN20),AB20*'Budget Drivers'!$I$31)</f>
        <v>1190.2220600000001</v>
      </c>
      <c r="AP20" s="427">
        <f>IF(SUM($AM20:AO20)+(AC20*'Budget Drivers'!$I$31)&gt;='Budget Drivers'!$K$31,'Budget Drivers'!$K$31-SUM($AM20:AO20),AC20*'Budget Drivers'!$I$31)</f>
        <v>1190.2220600000001</v>
      </c>
      <c r="AQ20" s="427">
        <f>IF(SUM($AM20:AP20)+(AD20*'Budget Drivers'!$I$31)&gt;='Budget Drivers'!$K$31,'Budget Drivers'!$K$31-SUM($AM20:AP20),AD20*'Budget Drivers'!$I$31)</f>
        <v>1190.2220600000001</v>
      </c>
      <c r="AR20" s="427">
        <f>IF(SUM($AM20:AQ20)+(AE20*'Budget Drivers'!$I$31)&gt;='Budget Drivers'!$K$31,'Budget Drivers'!$K$31-SUM($AM20:AQ20),AE20*'Budget Drivers'!$I$31)</f>
        <v>1190.2220600000001</v>
      </c>
      <c r="AS20" s="427">
        <f>IF(SUM($AM20:AR20)+(AF20*'Budget Drivers'!$I$31)&gt;='Budget Drivers'!$K$31,'Budget Drivers'!$K$31-SUM($AM20:AR20),AF20*'Budget Drivers'!$I$31)</f>
        <v>983.28485999999884</v>
      </c>
      <c r="AT20" s="427">
        <f>IF(SUM($AM20:AS20)+(AG20*'Budget Drivers'!$I$31)&gt;='Budget Drivers'!$K$31,'Budget Drivers'!$K$31-SUM($AM20:AS20),AG20*'Budget Drivers'!$I$31)</f>
        <v>0</v>
      </c>
      <c r="AU20" s="427">
        <f>IF(SUM($AM20:AT20)+(AH20*'Budget Drivers'!$I$31)&gt;='Budget Drivers'!$K$31,'Budget Drivers'!$K$31-SUM($AM20:AT20),AH20*'Budget Drivers'!$I$31)</f>
        <v>0</v>
      </c>
      <c r="AV20" s="427">
        <f>IF(SUM($AM20:AU20)+(AI20*'Budget Drivers'!$I$31)&gt;='Budget Drivers'!$K$31,'Budget Drivers'!$K$31-SUM($AM20:AU20),AI20*'Budget Drivers'!$I$31)</f>
        <v>0</v>
      </c>
      <c r="AW20" s="427">
        <f>IF(SUM($AM20:AV20)+(AJ20*'Budget Drivers'!$I$31)&gt;='Budget Drivers'!$K$31,'Budget Drivers'!$K$31-SUM($AM20:AV20),AJ20*'Budget Drivers'!$I$31)</f>
        <v>0</v>
      </c>
      <c r="AX20" s="427">
        <f>IF(SUM($AM20:AW20)+(AK20*'Budget Drivers'!$I$31)&gt;='Budget Drivers'!$K$31,'Budget Drivers'!$K$31-SUM($AM20:AW20),AK20*'Budget Drivers'!$I$31)</f>
        <v>0</v>
      </c>
      <c r="AY20" s="174">
        <f t="shared" si="27"/>
        <v>8239.7999999999993</v>
      </c>
      <c r="AZ20" s="427">
        <f t="shared" ref="AZ20:AZ26" si="48">IF(Z20*$W20&gt;$X20,$X20,Z20*$W20)</f>
        <v>37.119999999999997</v>
      </c>
      <c r="BA20" s="427">
        <f>IF(SUM($AZ20:AZ20)+(AA20*$W20)&gt;=$X20,$X20-SUM($AZ20:AZ20),(AA20*$W20))</f>
        <v>0</v>
      </c>
      <c r="BB20" s="427">
        <f>IF(SUM($AZ20:BA20)+(AB20*$W20)&gt;=$X20,$X20-SUM($AZ20:BA20),(AB20*$W20))</f>
        <v>0</v>
      </c>
      <c r="BC20" s="427">
        <f>IF(SUM($AZ20:BB20)+(AC20*$W20)&gt;=$X20,$X20-SUM($AZ20:BB20),(AC20*$W20))</f>
        <v>0</v>
      </c>
      <c r="BD20" s="427">
        <f>IF(SUM($AZ20:BC20)+(AD20*$W20)&gt;=$X20,$X20-SUM($AZ20:BC20),(AD20*$W20))</f>
        <v>0</v>
      </c>
      <c r="BE20" s="427">
        <f>IF(SUM($AZ20:BD20)+(AE20*$W20)&gt;=$X20,$X20-SUM($AZ20:BD20),(AE20*$W20))</f>
        <v>0</v>
      </c>
      <c r="BF20" s="427">
        <f>IF(SUM($AZ20:BE20)+(AF20*$W20)&gt;=$X20,$X20-SUM($AZ20:BE20),(AF20*$W20))</f>
        <v>0</v>
      </c>
      <c r="BG20" s="427">
        <f>IF(SUM($AZ20:BF20)+(AG20*$W20)&gt;=$X20,$X20-SUM($AZ20:BF20),(AG20*$W20))</f>
        <v>0</v>
      </c>
      <c r="BH20" s="427">
        <f>IF(SUM($AZ20:BG20)+(AH20*$W20)&gt;=$X20,$X20-SUM($AZ20:BG20),(AH20*$W20))</f>
        <v>0</v>
      </c>
      <c r="BI20" s="427">
        <f>IF(SUM($AZ20:BH20)+(AI20*$W20)&gt;=$X20,$X20-SUM($AZ20:BH20),(AI20*$W20))</f>
        <v>0</v>
      </c>
      <c r="BJ20" s="427">
        <f>IF(SUM($AZ20:BI20)+(AJ20*$W20)&gt;=$X20,$X20-SUM($AZ20:BI20),(AJ20*$W20))</f>
        <v>0</v>
      </c>
      <c r="BK20" s="427">
        <f>IF(SUM($AZ20:BJ20)+(AK20*$W20)&gt;=$X20,$X20-SUM($AZ20:BJ20),(AK20*$W20))</f>
        <v>0</v>
      </c>
      <c r="BL20" s="174">
        <f t="shared" si="28"/>
        <v>37.119999999999997</v>
      </c>
      <c r="BM20" s="427">
        <f t="shared" si="29"/>
        <v>575.91390000000001</v>
      </c>
      <c r="BN20" s="427">
        <f t="shared" si="30"/>
        <v>575.91390000000001</v>
      </c>
      <c r="BO20" s="427">
        <f t="shared" si="31"/>
        <v>575.91390000000001</v>
      </c>
      <c r="BP20" s="427">
        <f t="shared" si="32"/>
        <v>575.91390000000001</v>
      </c>
      <c r="BQ20" s="427">
        <f t="shared" si="33"/>
        <v>575.91390000000001</v>
      </c>
      <c r="BR20" s="427">
        <f t="shared" si="34"/>
        <v>575.91390000000001</v>
      </c>
      <c r="BS20" s="427">
        <f t="shared" si="35"/>
        <v>575.91390000000001</v>
      </c>
      <c r="BT20" s="427">
        <f t="shared" si="36"/>
        <v>575.91390000000001</v>
      </c>
      <c r="BU20" s="427">
        <f t="shared" si="37"/>
        <v>575.91390000000001</v>
      </c>
      <c r="BV20" s="427">
        <f t="shared" si="38"/>
        <v>575.91390000000001</v>
      </c>
      <c r="BW20" s="427">
        <f t="shared" si="39"/>
        <v>575.91390000000001</v>
      </c>
      <c r="BX20" s="427">
        <f t="shared" si="40"/>
        <v>575.91390000000001</v>
      </c>
      <c r="BY20" s="174">
        <f t="shared" si="41"/>
        <v>6910.9667999999983</v>
      </c>
      <c r="BZ20" s="426">
        <f t="shared" si="42"/>
        <v>1</v>
      </c>
      <c r="CA20" s="426">
        <f t="shared" si="42"/>
        <v>1</v>
      </c>
      <c r="CB20" s="426">
        <f t="shared" si="42"/>
        <v>1</v>
      </c>
      <c r="CC20" s="426">
        <f t="shared" si="42"/>
        <v>1</v>
      </c>
      <c r="CD20" s="426">
        <f t="shared" si="42"/>
        <v>1</v>
      </c>
      <c r="CE20" s="426">
        <f t="shared" si="42"/>
        <v>1</v>
      </c>
      <c r="CF20" s="426">
        <f t="shared" si="42"/>
        <v>1</v>
      </c>
      <c r="CG20" s="426">
        <f t="shared" si="42"/>
        <v>1</v>
      </c>
      <c r="CH20" s="426">
        <f t="shared" si="42"/>
        <v>1</v>
      </c>
      <c r="CI20" s="426">
        <f t="shared" si="42"/>
        <v>1</v>
      </c>
      <c r="CJ20" s="426">
        <f t="shared" si="42"/>
        <v>1</v>
      </c>
      <c r="CK20" s="426">
        <f t="shared" si="42"/>
        <v>1</v>
      </c>
      <c r="CL20" s="427">
        <f t="shared" si="43"/>
        <v>1</v>
      </c>
      <c r="CM20" s="427">
        <f t="shared" si="44"/>
        <v>1</v>
      </c>
      <c r="CN20" s="427">
        <f t="shared" si="44"/>
        <v>1</v>
      </c>
      <c r="CO20" s="427">
        <f t="shared" si="44"/>
        <v>1</v>
      </c>
      <c r="CP20" s="427">
        <f t="shared" si="44"/>
        <v>1</v>
      </c>
      <c r="CQ20" s="427">
        <f t="shared" si="44"/>
        <v>1</v>
      </c>
      <c r="CR20" s="427">
        <f t="shared" si="44"/>
        <v>1</v>
      </c>
      <c r="CS20" s="427">
        <f t="shared" si="44"/>
        <v>1</v>
      </c>
      <c r="CT20" s="427">
        <f t="shared" si="44"/>
        <v>1</v>
      </c>
      <c r="CU20" s="427">
        <f t="shared" si="44"/>
        <v>1</v>
      </c>
      <c r="CV20" s="427">
        <f t="shared" si="44"/>
        <v>1</v>
      </c>
      <c r="CW20" s="429">
        <f t="shared" si="44"/>
        <v>1</v>
      </c>
    </row>
    <row r="21" spans="1:101" ht="16.25" customHeight="1">
      <c r="A21" s="34"/>
      <c r="B21" s="159">
        <v>43232</v>
      </c>
      <c r="C21" s="141">
        <v>47848</v>
      </c>
      <c r="D21" s="142" t="s">
        <v>88</v>
      </c>
      <c r="E21" s="142"/>
      <c r="F21" s="288" t="s">
        <v>29</v>
      </c>
      <c r="G21" s="288" t="s">
        <v>21</v>
      </c>
      <c r="H21" s="288" t="s">
        <v>22</v>
      </c>
      <c r="I21" s="288" t="s">
        <v>23</v>
      </c>
      <c r="J21" s="288" t="s">
        <v>289</v>
      </c>
      <c r="K21" s="288" t="str">
        <f t="shared" si="21"/>
        <v>Working Budget</v>
      </c>
      <c r="L21" s="170">
        <v>248</v>
      </c>
      <c r="M21" s="171" t="s">
        <v>334</v>
      </c>
      <c r="N21" s="171" t="s">
        <v>237</v>
      </c>
      <c r="O21" s="142">
        <v>4</v>
      </c>
      <c r="P21" s="143">
        <v>80506</v>
      </c>
      <c r="Q21" s="155">
        <v>0.05</v>
      </c>
      <c r="R21" s="155"/>
      <c r="S21" s="142" t="s">
        <v>172</v>
      </c>
      <c r="T21" s="142" t="s">
        <v>172</v>
      </c>
      <c r="U21" s="144">
        <v>0.05</v>
      </c>
      <c r="V21" s="145" t="s">
        <v>91</v>
      </c>
      <c r="W21" s="146">
        <f>VLOOKUP($V21,'Budget Drivers'!$H$34:$K$44,2,FALSE)</f>
        <v>3.2000000000000002E-3</v>
      </c>
      <c r="X21" s="147">
        <f>VLOOKUP($V21,'Budget Drivers'!$H$34:$K$44,4,FALSE)</f>
        <v>37.119999999999997</v>
      </c>
      <c r="Y21" s="148">
        <f>(P21*(1+$N$8)/12)+((P21*(1+$N$8)/12)*(IF(LEFT(S21,1)="Y",'Budget Drivers'!$C$44,Q21)))</f>
        <v>11401.662250000001</v>
      </c>
      <c r="Z21" s="427">
        <f>ROUND(IF(AND($B21&lt;Z$3,$C21&gt;Z$5),$Y21,IF(AND($B21&gt;=Z$3,$B21&lt;=Z$5),$Y21*(Z$6+1-DAY($B21))/Z$6,IF(AND($C21&gt;=Z$3,$C21&lt;=Z$5),$Y21*DAY($C21)/Z$6,0))),2)</f>
        <v>11401.66</v>
      </c>
      <c r="AA21" s="427">
        <f t="shared" si="22"/>
        <v>11401.66</v>
      </c>
      <c r="AB21" s="427">
        <f t="shared" si="22"/>
        <v>11401.66</v>
      </c>
      <c r="AC21" s="427">
        <f t="shared" si="22"/>
        <v>11401.66</v>
      </c>
      <c r="AD21" s="427">
        <f t="shared" si="22"/>
        <v>11401.66</v>
      </c>
      <c r="AE21" s="427">
        <f t="shared" si="22"/>
        <v>11401.66</v>
      </c>
      <c r="AF21" s="427">
        <f t="shared" si="22"/>
        <v>11401.66</v>
      </c>
      <c r="AG21" s="427">
        <f t="shared" si="22"/>
        <v>11401.66</v>
      </c>
      <c r="AH21" s="427">
        <f t="shared" si="22"/>
        <v>11401.66</v>
      </c>
      <c r="AI21" s="427">
        <f t="shared" si="22"/>
        <v>11401.66</v>
      </c>
      <c r="AJ21" s="427">
        <f t="shared" si="22"/>
        <v>11401.66</v>
      </c>
      <c r="AK21" s="427">
        <f t="shared" si="22"/>
        <v>11401.66</v>
      </c>
      <c r="AL21" s="174">
        <f t="shared" si="26"/>
        <v>136819.92000000001</v>
      </c>
      <c r="AM21" s="427">
        <f>(Z21*'Budget Drivers'!$I$31)+(Z21*'Budget Drivers'!$I$33)</f>
        <v>775.31287999999995</v>
      </c>
      <c r="AN21" s="427">
        <f>IF(SUM($AM21:AM21)+(AA21*'Budget Drivers'!$I$31)&gt;='Budget Drivers'!$K$31,'Budget Drivers'!$K$31-SUM($AM21:AM21),AA21*'Budget Drivers'!$I$31)</f>
        <v>706.90291999999999</v>
      </c>
      <c r="AO21" s="427">
        <f>IF(SUM($AM21:AN21)+(AB21*'Budget Drivers'!$I$31)&gt;='Budget Drivers'!$K$31,'Budget Drivers'!$K$31-SUM($AM21:AN21),AB21*'Budget Drivers'!$I$31)</f>
        <v>706.90291999999999</v>
      </c>
      <c r="AP21" s="427">
        <f>IF(SUM($AM21:AO21)+(AC21*'Budget Drivers'!$I$31)&gt;='Budget Drivers'!$K$31,'Budget Drivers'!$K$31-SUM($AM21:AO21),AC21*'Budget Drivers'!$I$31)</f>
        <v>706.90291999999999</v>
      </c>
      <c r="AQ21" s="427">
        <f>IF(SUM($AM21:AP21)+(AD21*'Budget Drivers'!$I$31)&gt;='Budget Drivers'!$K$31,'Budget Drivers'!$K$31-SUM($AM21:AP21),AD21*'Budget Drivers'!$I$31)</f>
        <v>706.90291999999999</v>
      </c>
      <c r="AR21" s="427">
        <f>IF(SUM($AM21:AQ21)+(AE21*'Budget Drivers'!$I$31)&gt;='Budget Drivers'!$K$31,'Budget Drivers'!$K$31-SUM($AM21:AQ21),AE21*'Budget Drivers'!$I$31)</f>
        <v>706.90291999999999</v>
      </c>
      <c r="AS21" s="427">
        <f>IF(SUM($AM21:AR21)+(AF21*'Budget Drivers'!$I$31)&gt;='Budget Drivers'!$K$31,'Budget Drivers'!$K$31-SUM($AM21:AR21),AF21*'Budget Drivers'!$I$31)</f>
        <v>706.90291999999999</v>
      </c>
      <c r="AT21" s="427">
        <f>IF(SUM($AM21:AS21)+(AG21*'Budget Drivers'!$I$31)&gt;='Budget Drivers'!$K$31,'Budget Drivers'!$K$31-SUM($AM21:AS21),AG21*'Budget Drivers'!$I$31)</f>
        <v>706.90291999999999</v>
      </c>
      <c r="AU21" s="427">
        <f>IF(SUM($AM21:AT21)+(AH21*'Budget Drivers'!$I$31)&gt;='Budget Drivers'!$K$31,'Budget Drivers'!$K$31-SUM($AM21:AT21),AH21*'Budget Drivers'!$I$31)</f>
        <v>706.90291999999999</v>
      </c>
      <c r="AV21" s="427">
        <f>IF(SUM($AM21:AU21)+(AI21*'Budget Drivers'!$I$31)&gt;='Budget Drivers'!$K$31,'Budget Drivers'!$K$31-SUM($AM21:AU21),AI21*'Budget Drivers'!$I$31)</f>
        <v>706.90291999999999</v>
      </c>
      <c r="AW21" s="427">
        <f>IF(SUM($AM21:AV21)+(AJ21*'Budget Drivers'!$I$31)&gt;='Budget Drivers'!$K$31,'Budget Drivers'!$K$31-SUM($AM21:AV21),AJ21*'Budget Drivers'!$I$31)</f>
        <v>706.90291999999999</v>
      </c>
      <c r="AX21" s="427">
        <f>IF(SUM($AM21:AW21)+(AK21*'Budget Drivers'!$I$31)&gt;='Budget Drivers'!$K$31,'Budget Drivers'!$K$31-SUM($AM21:AW21),AK21*'Budget Drivers'!$I$31)</f>
        <v>395.4579199999971</v>
      </c>
      <c r="AY21" s="174">
        <f t="shared" si="27"/>
        <v>8239.7999999999993</v>
      </c>
      <c r="AZ21" s="427">
        <f t="shared" si="48"/>
        <v>36.485312</v>
      </c>
      <c r="BA21" s="427">
        <f>IF(SUM($AZ21:AZ21)+(AA21*$W21)&gt;=$X21,$X21-SUM($AZ21:AZ21),(AA21*$W21))</f>
        <v>0.63468799999999703</v>
      </c>
      <c r="BB21" s="427">
        <f>IF(SUM($AZ21:BA21)+(AB21*$W21)&gt;=$X21,$X21-SUM($AZ21:BA21),(AB21*$W21))</f>
        <v>0</v>
      </c>
      <c r="BC21" s="427">
        <f>IF(SUM($AZ21:BB21)+(AC21*$W21)&gt;=$X21,$X21-SUM($AZ21:BB21),(AC21*$W21))</f>
        <v>0</v>
      </c>
      <c r="BD21" s="427">
        <f>IF(SUM($AZ21:BC21)+(AD21*$W21)&gt;=$X21,$X21-SUM($AZ21:BC21),(AD21*$W21))</f>
        <v>0</v>
      </c>
      <c r="BE21" s="427">
        <f>IF(SUM($AZ21:BD21)+(AE21*$W21)&gt;=$X21,$X21-SUM($AZ21:BD21),(AE21*$W21))</f>
        <v>0</v>
      </c>
      <c r="BF21" s="427">
        <f>IF(SUM($AZ21:BE21)+(AF21*$W21)&gt;=$X21,$X21-SUM($AZ21:BE21),(AF21*$W21))</f>
        <v>0</v>
      </c>
      <c r="BG21" s="427">
        <f>IF(SUM($AZ21:BF21)+(AG21*$W21)&gt;=$X21,$X21-SUM($AZ21:BF21),(AG21*$W21))</f>
        <v>0</v>
      </c>
      <c r="BH21" s="427">
        <f>IF(SUM($AZ21:BG21)+(AH21*$W21)&gt;=$X21,$X21-SUM($AZ21:BG21),(AH21*$W21))</f>
        <v>0</v>
      </c>
      <c r="BI21" s="427">
        <f>IF(SUM($AZ21:BH21)+(AI21*$W21)&gt;=$X21,$X21-SUM($AZ21:BH21),(AI21*$W21))</f>
        <v>0</v>
      </c>
      <c r="BJ21" s="427">
        <f>IF(SUM($AZ21:BI21)+(AJ21*$W21)&gt;=$X21,$X21-SUM($AZ21:BI21),(AJ21*$W21))</f>
        <v>0</v>
      </c>
      <c r="BK21" s="427">
        <f>IF(SUM($AZ21:BJ21)+(AK21*$W21)&gt;=$X21,$X21-SUM($AZ21:BJ21),(AK21*$W21))</f>
        <v>0</v>
      </c>
      <c r="BL21" s="174">
        <f t="shared" si="28"/>
        <v>37.119999999999997</v>
      </c>
      <c r="BM21" s="427">
        <f t="shared" si="29"/>
        <v>942.0498</v>
      </c>
      <c r="BN21" s="427">
        <f t="shared" si="30"/>
        <v>942.0498</v>
      </c>
      <c r="BO21" s="427">
        <f t="shared" si="31"/>
        <v>942.0498</v>
      </c>
      <c r="BP21" s="427">
        <f t="shared" si="32"/>
        <v>942.0498</v>
      </c>
      <c r="BQ21" s="427">
        <f t="shared" si="33"/>
        <v>942.0498</v>
      </c>
      <c r="BR21" s="427">
        <f t="shared" si="34"/>
        <v>942.0498</v>
      </c>
      <c r="BS21" s="427">
        <f t="shared" si="35"/>
        <v>942.0498</v>
      </c>
      <c r="BT21" s="427">
        <f t="shared" si="36"/>
        <v>942.0498</v>
      </c>
      <c r="BU21" s="427">
        <f t="shared" si="37"/>
        <v>942.0498</v>
      </c>
      <c r="BV21" s="427">
        <f t="shared" si="38"/>
        <v>942.0498</v>
      </c>
      <c r="BW21" s="427">
        <f t="shared" si="39"/>
        <v>942.0498</v>
      </c>
      <c r="BX21" s="427">
        <f t="shared" si="40"/>
        <v>942.0498</v>
      </c>
      <c r="BY21" s="174">
        <f t="shared" si="41"/>
        <v>11304.597600000001</v>
      </c>
      <c r="BZ21" s="426">
        <f t="shared" si="42"/>
        <v>1</v>
      </c>
      <c r="CA21" s="426">
        <f t="shared" si="42"/>
        <v>1</v>
      </c>
      <c r="CB21" s="426">
        <f t="shared" si="42"/>
        <v>1</v>
      </c>
      <c r="CC21" s="426">
        <f t="shared" si="42"/>
        <v>1</v>
      </c>
      <c r="CD21" s="426">
        <f t="shared" si="42"/>
        <v>1</v>
      </c>
      <c r="CE21" s="426">
        <f t="shared" si="42"/>
        <v>1</v>
      </c>
      <c r="CF21" s="426">
        <f t="shared" si="42"/>
        <v>1</v>
      </c>
      <c r="CG21" s="426">
        <f t="shared" si="42"/>
        <v>1</v>
      </c>
      <c r="CH21" s="426">
        <f t="shared" si="42"/>
        <v>1</v>
      </c>
      <c r="CI21" s="426">
        <f t="shared" si="42"/>
        <v>1</v>
      </c>
      <c r="CJ21" s="426">
        <f t="shared" si="42"/>
        <v>1</v>
      </c>
      <c r="CK21" s="426">
        <f t="shared" si="42"/>
        <v>1</v>
      </c>
      <c r="CL21" s="427">
        <f t="shared" si="43"/>
        <v>1</v>
      </c>
      <c r="CM21" s="427">
        <f t="shared" si="44"/>
        <v>1</v>
      </c>
      <c r="CN21" s="427">
        <f t="shared" si="44"/>
        <v>1</v>
      </c>
      <c r="CO21" s="427">
        <f t="shared" si="44"/>
        <v>1</v>
      </c>
      <c r="CP21" s="427">
        <f t="shared" si="44"/>
        <v>1</v>
      </c>
      <c r="CQ21" s="427">
        <f t="shared" si="44"/>
        <v>1</v>
      </c>
      <c r="CR21" s="427">
        <f t="shared" si="44"/>
        <v>1</v>
      </c>
      <c r="CS21" s="427">
        <f t="shared" si="44"/>
        <v>1</v>
      </c>
      <c r="CT21" s="427">
        <f t="shared" si="44"/>
        <v>1</v>
      </c>
      <c r="CU21" s="427">
        <f t="shared" si="44"/>
        <v>1</v>
      </c>
      <c r="CV21" s="427">
        <f t="shared" si="44"/>
        <v>1</v>
      </c>
      <c r="CW21" s="429">
        <f t="shared" si="44"/>
        <v>1</v>
      </c>
    </row>
    <row r="22" spans="1:101" ht="16.25" customHeight="1">
      <c r="A22" s="34"/>
      <c r="B22" s="159">
        <v>44470</v>
      </c>
      <c r="C22" s="141">
        <v>47848</v>
      </c>
      <c r="D22" s="142" t="s">
        <v>88</v>
      </c>
      <c r="E22" s="142"/>
      <c r="F22" s="288" t="s">
        <v>29</v>
      </c>
      <c r="G22" s="288" t="s">
        <v>21</v>
      </c>
      <c r="H22" s="288" t="s">
        <v>22</v>
      </c>
      <c r="I22" s="288" t="s">
        <v>23</v>
      </c>
      <c r="J22" s="288" t="s">
        <v>289</v>
      </c>
      <c r="K22" s="288" t="str">
        <f t="shared" si="21"/>
        <v>Working Budget</v>
      </c>
      <c r="L22" s="170">
        <v>429</v>
      </c>
      <c r="M22" s="171" t="s">
        <v>177</v>
      </c>
      <c r="N22" s="171" t="s">
        <v>236</v>
      </c>
      <c r="O22" s="142">
        <v>7</v>
      </c>
      <c r="P22" s="143">
        <v>141234</v>
      </c>
      <c r="Q22" s="155">
        <v>0.05</v>
      </c>
      <c r="R22" s="155"/>
      <c r="S22" s="142" t="s">
        <v>172</v>
      </c>
      <c r="T22" s="142" t="s">
        <v>172</v>
      </c>
      <c r="U22" s="144">
        <v>0.03</v>
      </c>
      <c r="V22" s="145" t="s">
        <v>91</v>
      </c>
      <c r="W22" s="146">
        <f>VLOOKUP($V22,'Budget Drivers'!$H$34:$K$44,2,FALSE)</f>
        <v>3.2000000000000002E-3</v>
      </c>
      <c r="X22" s="147">
        <f>VLOOKUP($V22,'Budget Drivers'!$H$34:$K$44,4,FALSE)</f>
        <v>37.119999999999997</v>
      </c>
      <c r="Y22" s="148">
        <f>(P22*(1+$N$8)/12)+((P22*(1+$N$8)/12)*(IF(LEFT(S22,1)="Y",'Budget Drivers'!$C$44,Q22)))</f>
        <v>20002.265249999997</v>
      </c>
      <c r="Z22" s="427">
        <f t="shared" si="22"/>
        <v>20002.27</v>
      </c>
      <c r="AA22" s="427">
        <f t="shared" si="22"/>
        <v>20002.27</v>
      </c>
      <c r="AB22" s="427">
        <f t="shared" si="22"/>
        <v>20002.27</v>
      </c>
      <c r="AC22" s="427">
        <f t="shared" si="22"/>
        <v>20002.27</v>
      </c>
      <c r="AD22" s="427">
        <f t="shared" si="22"/>
        <v>20002.27</v>
      </c>
      <c r="AE22" s="427">
        <f t="shared" si="22"/>
        <v>20002.27</v>
      </c>
      <c r="AF22" s="427">
        <f t="shared" si="22"/>
        <v>20002.27</v>
      </c>
      <c r="AG22" s="427">
        <f t="shared" si="22"/>
        <v>20002.27</v>
      </c>
      <c r="AH22" s="427">
        <f t="shared" si="22"/>
        <v>20002.27</v>
      </c>
      <c r="AI22" s="427">
        <f t="shared" si="22"/>
        <v>20002.27</v>
      </c>
      <c r="AJ22" s="427">
        <f t="shared" si="22"/>
        <v>20002.27</v>
      </c>
      <c r="AK22" s="427">
        <f t="shared" si="22"/>
        <v>20002.27</v>
      </c>
      <c r="AL22" s="174">
        <f t="shared" si="26"/>
        <v>240027.23999999996</v>
      </c>
      <c r="AM22" s="427">
        <f>(Z22*'Budget Drivers'!$I$31)+(Z22*'Budget Drivers'!$I$33)</f>
        <v>1360.15436</v>
      </c>
      <c r="AN22" s="427">
        <f>IF(SUM($AM22:AM22)+(AA22*'Budget Drivers'!$I$31)&gt;='Budget Drivers'!$K$31,'Budget Drivers'!$K$31-SUM($AM22:AM22),AA22*'Budget Drivers'!$I$31)</f>
        <v>1240.1407400000001</v>
      </c>
      <c r="AO22" s="427">
        <f>IF(SUM($AM22:AN22)+(AB22*'Budget Drivers'!$I$31)&gt;='Budget Drivers'!$K$31,'Budget Drivers'!$K$31-SUM($AM22:AN22),AB22*'Budget Drivers'!$I$31)</f>
        <v>1240.1407400000001</v>
      </c>
      <c r="AP22" s="427">
        <f>IF(SUM($AM22:AO22)+(AC22*'Budget Drivers'!$I$31)&gt;='Budget Drivers'!$K$31,'Budget Drivers'!$K$31-SUM($AM22:AO22),AC22*'Budget Drivers'!$I$31)</f>
        <v>1240.1407400000001</v>
      </c>
      <c r="AQ22" s="427">
        <f>IF(SUM($AM22:AP22)+(AD22*'Budget Drivers'!$I$31)&gt;='Budget Drivers'!$K$31,'Budget Drivers'!$K$31-SUM($AM22:AP22),AD22*'Budget Drivers'!$I$31)</f>
        <v>1240.1407400000001</v>
      </c>
      <c r="AR22" s="427">
        <f>IF(SUM($AM22:AQ22)+(AE22*'Budget Drivers'!$I$31)&gt;='Budget Drivers'!$K$31,'Budget Drivers'!$K$31-SUM($AM22:AQ22),AE22*'Budget Drivers'!$I$31)</f>
        <v>1240.1407400000001</v>
      </c>
      <c r="AS22" s="427">
        <f>IF(SUM($AM22:AR22)+(AF22*'Budget Drivers'!$I$31)&gt;='Budget Drivers'!$K$31,'Budget Drivers'!$K$31-SUM($AM22:AR22),AF22*'Budget Drivers'!$I$31)</f>
        <v>678.9419399999997</v>
      </c>
      <c r="AT22" s="427">
        <f>IF(SUM($AM22:AS22)+(AG22*'Budget Drivers'!$I$31)&gt;='Budget Drivers'!$K$31,'Budget Drivers'!$K$31-SUM($AM22:AS22),AG22*'Budget Drivers'!$I$31)</f>
        <v>0</v>
      </c>
      <c r="AU22" s="427">
        <f>IF(SUM($AM22:AT22)+(AH22*'Budget Drivers'!$I$31)&gt;='Budget Drivers'!$K$31,'Budget Drivers'!$K$31-SUM($AM22:AT22),AH22*'Budget Drivers'!$I$31)</f>
        <v>0</v>
      </c>
      <c r="AV22" s="427">
        <f>IF(SUM($AM22:AU22)+(AI22*'Budget Drivers'!$I$31)&gt;='Budget Drivers'!$K$31,'Budget Drivers'!$K$31-SUM($AM22:AU22),AI22*'Budget Drivers'!$I$31)</f>
        <v>0</v>
      </c>
      <c r="AW22" s="427">
        <f>IF(SUM($AM22:AV22)+(AJ22*'Budget Drivers'!$I$31)&gt;='Budget Drivers'!$K$31,'Budget Drivers'!$K$31-SUM($AM22:AV22),AJ22*'Budget Drivers'!$I$31)</f>
        <v>0</v>
      </c>
      <c r="AX22" s="427">
        <f>IF(SUM($AM22:AW22)+(AK22*'Budget Drivers'!$I$31)&gt;='Budget Drivers'!$K$31,'Budget Drivers'!$K$31-SUM($AM22:AW22),AK22*'Budget Drivers'!$I$31)</f>
        <v>0</v>
      </c>
      <c r="AY22" s="174">
        <f t="shared" si="27"/>
        <v>8239.7999999999993</v>
      </c>
      <c r="AZ22" s="427">
        <f t="shared" si="48"/>
        <v>37.119999999999997</v>
      </c>
      <c r="BA22" s="427">
        <f>IF(SUM($AZ22:AZ22)+(AA22*$W22)&gt;=$X22,$X22-SUM($AZ22:AZ22),(AA22*$W22))</f>
        <v>0</v>
      </c>
      <c r="BB22" s="427">
        <f>IF(SUM($AZ22:BA22)+(AB22*$W22)&gt;=$X22,$X22-SUM($AZ22:BA22),(AB22*$W22))</f>
        <v>0</v>
      </c>
      <c r="BC22" s="427">
        <f>IF(SUM($AZ22:BB22)+(AC22*$W22)&gt;=$X22,$X22-SUM($AZ22:BB22),(AC22*$W22))</f>
        <v>0</v>
      </c>
      <c r="BD22" s="427">
        <f>IF(SUM($AZ22:BC22)+(AD22*$W22)&gt;=$X22,$X22-SUM($AZ22:BC22),(AD22*$W22))</f>
        <v>0</v>
      </c>
      <c r="BE22" s="427">
        <f>IF(SUM($AZ22:BD22)+(AE22*$W22)&gt;=$X22,$X22-SUM($AZ22:BD22),(AE22*$W22))</f>
        <v>0</v>
      </c>
      <c r="BF22" s="427">
        <f>IF(SUM($AZ22:BE22)+(AF22*$W22)&gt;=$X22,$X22-SUM($AZ22:BE22),(AF22*$W22))</f>
        <v>0</v>
      </c>
      <c r="BG22" s="427">
        <f>IF(SUM($AZ22:BF22)+(AG22*$W22)&gt;=$X22,$X22-SUM($AZ22:BF22),(AG22*$W22))</f>
        <v>0</v>
      </c>
      <c r="BH22" s="427">
        <f>IF(SUM($AZ22:BG22)+(AH22*$W22)&gt;=$X22,$X22-SUM($AZ22:BG22),(AH22*$W22))</f>
        <v>0</v>
      </c>
      <c r="BI22" s="427">
        <f>IF(SUM($AZ22:BH22)+(AI22*$W22)&gt;=$X22,$X22-SUM($AZ22:BH22),(AI22*$W22))</f>
        <v>0</v>
      </c>
      <c r="BJ22" s="427">
        <f>IF(SUM($AZ22:BI22)+(AJ22*$W22)&gt;=$X22,$X22-SUM($AZ22:BI22),(AJ22*$W22))</f>
        <v>0</v>
      </c>
      <c r="BK22" s="427">
        <f>IF(SUM($AZ22:BJ22)+(AK22*$W22)&gt;=$X22,$X22-SUM($AZ22:BJ22),(AK22*$W22))</f>
        <v>0</v>
      </c>
      <c r="BL22" s="174">
        <f t="shared" si="28"/>
        <v>37.119999999999997</v>
      </c>
      <c r="BM22" s="427">
        <f t="shared" si="29"/>
        <v>1200.0681</v>
      </c>
      <c r="BN22" s="427">
        <f t="shared" si="30"/>
        <v>1200.0681</v>
      </c>
      <c r="BO22" s="427">
        <f t="shared" si="31"/>
        <v>1200.0681</v>
      </c>
      <c r="BP22" s="427">
        <f t="shared" si="32"/>
        <v>1200.0681</v>
      </c>
      <c r="BQ22" s="427">
        <f t="shared" si="33"/>
        <v>1200.0681</v>
      </c>
      <c r="BR22" s="427">
        <f t="shared" si="34"/>
        <v>1200.0681</v>
      </c>
      <c r="BS22" s="427">
        <f t="shared" si="35"/>
        <v>1200.0681</v>
      </c>
      <c r="BT22" s="427">
        <f t="shared" si="36"/>
        <v>1200.0681</v>
      </c>
      <c r="BU22" s="427">
        <f t="shared" si="37"/>
        <v>1200.0681</v>
      </c>
      <c r="BV22" s="427">
        <f t="shared" si="38"/>
        <v>1200.0681</v>
      </c>
      <c r="BW22" s="427">
        <f t="shared" si="39"/>
        <v>1200.0681</v>
      </c>
      <c r="BX22" s="427">
        <f t="shared" si="40"/>
        <v>1200.0681</v>
      </c>
      <c r="BY22" s="174">
        <f t="shared" si="41"/>
        <v>14400.817200000003</v>
      </c>
      <c r="BZ22" s="426">
        <f t="shared" si="42"/>
        <v>1</v>
      </c>
      <c r="CA22" s="426">
        <f t="shared" si="42"/>
        <v>1</v>
      </c>
      <c r="CB22" s="426">
        <f t="shared" si="42"/>
        <v>1</v>
      </c>
      <c r="CC22" s="426">
        <f t="shared" si="42"/>
        <v>1</v>
      </c>
      <c r="CD22" s="426">
        <f t="shared" si="42"/>
        <v>1</v>
      </c>
      <c r="CE22" s="426">
        <f t="shared" si="42"/>
        <v>1</v>
      </c>
      <c r="CF22" s="426">
        <f t="shared" si="42"/>
        <v>1</v>
      </c>
      <c r="CG22" s="426">
        <f t="shared" si="42"/>
        <v>1</v>
      </c>
      <c r="CH22" s="426">
        <f t="shared" si="42"/>
        <v>1</v>
      </c>
      <c r="CI22" s="426">
        <f t="shared" si="42"/>
        <v>1</v>
      </c>
      <c r="CJ22" s="426">
        <f t="shared" si="42"/>
        <v>1</v>
      </c>
      <c r="CK22" s="426">
        <f t="shared" si="42"/>
        <v>1</v>
      </c>
      <c r="CL22" s="427">
        <f t="shared" si="43"/>
        <v>1</v>
      </c>
      <c r="CM22" s="427">
        <f t="shared" si="44"/>
        <v>1</v>
      </c>
      <c r="CN22" s="427">
        <f t="shared" si="44"/>
        <v>1</v>
      </c>
      <c r="CO22" s="427">
        <f t="shared" si="44"/>
        <v>1</v>
      </c>
      <c r="CP22" s="427">
        <f t="shared" si="44"/>
        <v>1</v>
      </c>
      <c r="CQ22" s="427">
        <f t="shared" si="44"/>
        <v>1</v>
      </c>
      <c r="CR22" s="427">
        <f t="shared" si="44"/>
        <v>1</v>
      </c>
      <c r="CS22" s="427">
        <f t="shared" si="44"/>
        <v>1</v>
      </c>
      <c r="CT22" s="427">
        <f t="shared" si="44"/>
        <v>1</v>
      </c>
      <c r="CU22" s="427">
        <f t="shared" si="44"/>
        <v>1</v>
      </c>
      <c r="CV22" s="427">
        <f t="shared" si="44"/>
        <v>1</v>
      </c>
      <c r="CW22" s="429">
        <f t="shared" si="44"/>
        <v>1</v>
      </c>
    </row>
    <row r="23" spans="1:101" ht="16.25" customHeight="1">
      <c r="A23" s="34"/>
      <c r="B23" s="159">
        <v>44564</v>
      </c>
      <c r="C23" s="141">
        <v>47848</v>
      </c>
      <c r="D23" s="142" t="s">
        <v>88</v>
      </c>
      <c r="E23" s="142"/>
      <c r="F23" s="288" t="s">
        <v>29</v>
      </c>
      <c r="G23" s="288" t="s">
        <v>21</v>
      </c>
      <c r="H23" s="288" t="s">
        <v>22</v>
      </c>
      <c r="I23" s="288" t="s">
        <v>23</v>
      </c>
      <c r="J23" s="288" t="s">
        <v>289</v>
      </c>
      <c r="K23" s="288" t="str">
        <f t="shared" si="21"/>
        <v>Working Budget</v>
      </c>
      <c r="L23" s="170">
        <v>47</v>
      </c>
      <c r="M23" s="171" t="s">
        <v>178</v>
      </c>
      <c r="N23" s="171" t="s">
        <v>237</v>
      </c>
      <c r="O23" s="142">
        <v>4</v>
      </c>
      <c r="P23" s="143">
        <v>118924</v>
      </c>
      <c r="Q23" s="155">
        <v>0.2</v>
      </c>
      <c r="R23" s="155"/>
      <c r="S23" s="142" t="s">
        <v>172</v>
      </c>
      <c r="T23" s="142" t="s">
        <v>172</v>
      </c>
      <c r="U23" s="144">
        <v>0.03</v>
      </c>
      <c r="V23" s="145" t="s">
        <v>90</v>
      </c>
      <c r="W23" s="146">
        <f>VLOOKUP($V23,'Budget Drivers'!$H$34:$K$44,2,FALSE)</f>
        <v>2.5999999999999999E-3</v>
      </c>
      <c r="X23" s="147">
        <f>VLOOKUP($V23,'Budget Drivers'!$H$34:$K$44,4,FALSE)</f>
        <v>350.74</v>
      </c>
      <c r="Y23" s="148">
        <f>(P23*(1+$N$8)/12)+((P23*(1+$N$8)/12)*(IF(LEFT(S23,1)="Y",'Budget Drivers'!$C$44,Q23)))</f>
        <v>16842.611499999999</v>
      </c>
      <c r="Z23" s="427">
        <f t="shared" ref="Z23:AK26" si="49">ROUND(IF(AND($B23&lt;Z$3,$C23&gt;Z$5),$Y23,IF(AND($B23&gt;=Z$3,$B23&lt;=Z$5),$Y23*(Z$6+1-DAY($B23))/Z$6,IF(AND($C23&gt;=Z$3,$C23&lt;=Z$5),$Y23*DAY($C23)/Z$6,0))),2)</f>
        <v>16842.61</v>
      </c>
      <c r="AA23" s="427">
        <f t="shared" si="49"/>
        <v>16842.61</v>
      </c>
      <c r="AB23" s="427">
        <f t="shared" si="49"/>
        <v>16842.61</v>
      </c>
      <c r="AC23" s="427">
        <f t="shared" si="49"/>
        <v>16842.61</v>
      </c>
      <c r="AD23" s="427">
        <f t="shared" si="49"/>
        <v>16842.61</v>
      </c>
      <c r="AE23" s="427">
        <f t="shared" si="49"/>
        <v>16842.61</v>
      </c>
      <c r="AF23" s="427">
        <f t="shared" si="49"/>
        <v>16842.61</v>
      </c>
      <c r="AG23" s="427">
        <f t="shared" si="49"/>
        <v>16842.61</v>
      </c>
      <c r="AH23" s="427">
        <f t="shared" si="49"/>
        <v>16842.61</v>
      </c>
      <c r="AI23" s="427">
        <f t="shared" si="49"/>
        <v>16842.61</v>
      </c>
      <c r="AJ23" s="427">
        <f t="shared" si="49"/>
        <v>16842.61</v>
      </c>
      <c r="AK23" s="427">
        <f t="shared" si="49"/>
        <v>16842.61</v>
      </c>
      <c r="AL23" s="174">
        <f t="shared" si="26"/>
        <v>202111.31999999995</v>
      </c>
      <c r="AM23" s="427">
        <f>(Z23*'Budget Drivers'!$I$31)+(Z23*'Budget Drivers'!$I$33)</f>
        <v>1145.29748</v>
      </c>
      <c r="AN23" s="427">
        <f>IF(SUM($AM23:AM23)+(AA23*'Budget Drivers'!$I$31)&gt;='Budget Drivers'!$K$31,'Budget Drivers'!$K$31-SUM($AM23:AM23),AA23*'Budget Drivers'!$I$31)</f>
        <v>1044.24182</v>
      </c>
      <c r="AO23" s="427">
        <f>IF(SUM($AM23:AN23)+(AB23*'Budget Drivers'!$I$31)&gt;='Budget Drivers'!$K$31,'Budget Drivers'!$K$31-SUM($AM23:AN23),AB23*'Budget Drivers'!$I$31)</f>
        <v>1044.24182</v>
      </c>
      <c r="AP23" s="427">
        <f>IF(SUM($AM23:AO23)+(AC23*'Budget Drivers'!$I$31)&gt;='Budget Drivers'!$K$31,'Budget Drivers'!$K$31-SUM($AM23:AO23),AC23*'Budget Drivers'!$I$31)</f>
        <v>1044.24182</v>
      </c>
      <c r="AQ23" s="427">
        <f>IF(SUM($AM23:AP23)+(AD23*'Budget Drivers'!$I$31)&gt;='Budget Drivers'!$K$31,'Budget Drivers'!$K$31-SUM($AM23:AP23),AD23*'Budget Drivers'!$I$31)</f>
        <v>1044.24182</v>
      </c>
      <c r="AR23" s="427">
        <f>IF(SUM($AM23:AQ23)+(AE23*'Budget Drivers'!$I$31)&gt;='Budget Drivers'!$K$31,'Budget Drivers'!$K$31-SUM($AM23:AQ23),AE23*'Budget Drivers'!$I$31)</f>
        <v>1044.24182</v>
      </c>
      <c r="AS23" s="427">
        <f>IF(SUM($AM23:AR23)+(AF23*'Budget Drivers'!$I$31)&gt;='Budget Drivers'!$K$31,'Budget Drivers'!$K$31-SUM($AM23:AR23),AF23*'Budget Drivers'!$I$31)</f>
        <v>1044.24182</v>
      </c>
      <c r="AT23" s="427">
        <f>IF(SUM($AM23:AS23)+(AG23*'Budget Drivers'!$I$31)&gt;='Budget Drivers'!$K$31,'Budget Drivers'!$K$31-SUM($AM23:AS23),AG23*'Budget Drivers'!$I$31)</f>
        <v>829.05159999999887</v>
      </c>
      <c r="AU23" s="427">
        <f>IF(SUM($AM23:AT23)+(AH23*'Budget Drivers'!$I$31)&gt;='Budget Drivers'!$K$31,'Budget Drivers'!$K$31-SUM($AM23:AT23),AH23*'Budget Drivers'!$I$31)</f>
        <v>0</v>
      </c>
      <c r="AV23" s="427">
        <f>IF(SUM($AM23:AU23)+(AI23*'Budget Drivers'!$I$31)&gt;='Budget Drivers'!$K$31,'Budget Drivers'!$K$31-SUM($AM23:AU23),AI23*'Budget Drivers'!$I$31)</f>
        <v>0</v>
      </c>
      <c r="AW23" s="427">
        <f>IF(SUM($AM23:AV23)+(AJ23*'Budget Drivers'!$I$31)&gt;='Budget Drivers'!$K$31,'Budget Drivers'!$K$31-SUM($AM23:AV23),AJ23*'Budget Drivers'!$I$31)</f>
        <v>0</v>
      </c>
      <c r="AX23" s="427">
        <f>IF(SUM($AM23:AW23)+(AK23*'Budget Drivers'!$I$31)&gt;='Budget Drivers'!$K$31,'Budget Drivers'!$K$31-SUM($AM23:AW23),AK23*'Budget Drivers'!$I$31)</f>
        <v>0</v>
      </c>
      <c r="AY23" s="174">
        <f t="shared" si="27"/>
        <v>8239.7999999999993</v>
      </c>
      <c r="AZ23" s="427">
        <f t="shared" si="48"/>
        <v>43.790785999999997</v>
      </c>
      <c r="BA23" s="427">
        <f>IF(SUM($AZ23:AZ23)+(AA23*$W23)&gt;=$X23,$X23-SUM($AZ23:AZ23),(AA23*$W23))</f>
        <v>43.790785999999997</v>
      </c>
      <c r="BB23" s="427">
        <f>IF(SUM($AZ23:BA23)+(AB23*$W23)&gt;=$X23,$X23-SUM($AZ23:BA23),(AB23*$W23))</f>
        <v>43.790785999999997</v>
      </c>
      <c r="BC23" s="427">
        <f>IF(SUM($AZ23:BB23)+(AC23*$W23)&gt;=$X23,$X23-SUM($AZ23:BB23),(AC23*$W23))</f>
        <v>43.790785999999997</v>
      </c>
      <c r="BD23" s="427">
        <f>IF(SUM($AZ23:BC23)+(AD23*$W23)&gt;=$X23,$X23-SUM($AZ23:BC23),(AD23*$W23))</f>
        <v>43.790785999999997</v>
      </c>
      <c r="BE23" s="427">
        <f>IF(SUM($AZ23:BD23)+(AE23*$W23)&gt;=$X23,$X23-SUM($AZ23:BD23),(AE23*$W23))</f>
        <v>43.790785999999997</v>
      </c>
      <c r="BF23" s="427">
        <f>IF(SUM($AZ23:BE23)+(AF23*$W23)&gt;=$X23,$X23-SUM($AZ23:BE23),(AF23*$W23))</f>
        <v>43.790785999999997</v>
      </c>
      <c r="BG23" s="427">
        <f>IF(SUM($AZ23:BF23)+(AG23*$W23)&gt;=$X23,$X23-SUM($AZ23:BF23),(AG23*$W23))</f>
        <v>43.790785999999997</v>
      </c>
      <c r="BH23" s="427">
        <f>IF(SUM($AZ23:BG23)+(AH23*$W23)&gt;=$X23,$X23-SUM($AZ23:BG23),(AH23*$W23))</f>
        <v>0.41371200000003228</v>
      </c>
      <c r="BI23" s="427">
        <f>IF(SUM($AZ23:BH23)+(AI23*$W23)&gt;=$X23,$X23-SUM($AZ23:BH23),(AI23*$W23))</f>
        <v>0</v>
      </c>
      <c r="BJ23" s="427">
        <f>IF(SUM($AZ23:BI23)+(AJ23*$W23)&gt;=$X23,$X23-SUM($AZ23:BI23),(AJ23*$W23))</f>
        <v>0</v>
      </c>
      <c r="BK23" s="427">
        <f>IF(SUM($AZ23:BJ23)+(AK23*$W23)&gt;=$X23,$X23-SUM($AZ23:BJ23),(AK23*$W23))</f>
        <v>0</v>
      </c>
      <c r="BL23" s="174">
        <f t="shared" si="28"/>
        <v>350.74</v>
      </c>
      <c r="BM23" s="427">
        <f t="shared" si="29"/>
        <v>1105.2782999999999</v>
      </c>
      <c r="BN23" s="427">
        <f t="shared" si="30"/>
        <v>1105.2782999999999</v>
      </c>
      <c r="BO23" s="427">
        <f t="shared" si="31"/>
        <v>1105.2782999999999</v>
      </c>
      <c r="BP23" s="427">
        <f t="shared" si="32"/>
        <v>1105.2782999999999</v>
      </c>
      <c r="BQ23" s="427">
        <f t="shared" si="33"/>
        <v>1105.2782999999999</v>
      </c>
      <c r="BR23" s="427">
        <f t="shared" si="34"/>
        <v>1105.2782999999999</v>
      </c>
      <c r="BS23" s="427">
        <f t="shared" si="35"/>
        <v>1105.2782999999999</v>
      </c>
      <c r="BT23" s="427">
        <f t="shared" si="36"/>
        <v>1105.2782999999999</v>
      </c>
      <c r="BU23" s="427">
        <f t="shared" si="37"/>
        <v>1105.2782999999999</v>
      </c>
      <c r="BV23" s="427">
        <f t="shared" si="38"/>
        <v>1105.2782999999999</v>
      </c>
      <c r="BW23" s="427">
        <f t="shared" si="39"/>
        <v>1105.2782999999999</v>
      </c>
      <c r="BX23" s="427">
        <f t="shared" si="40"/>
        <v>1105.2782999999999</v>
      </c>
      <c r="BY23" s="174">
        <f t="shared" si="41"/>
        <v>13263.339599999999</v>
      </c>
      <c r="BZ23" s="426">
        <f t="shared" si="42"/>
        <v>1</v>
      </c>
      <c r="CA23" s="426">
        <f t="shared" si="42"/>
        <v>1</v>
      </c>
      <c r="CB23" s="426">
        <f t="shared" si="42"/>
        <v>1</v>
      </c>
      <c r="CC23" s="426">
        <f t="shared" si="42"/>
        <v>1</v>
      </c>
      <c r="CD23" s="426">
        <f t="shared" si="42"/>
        <v>1</v>
      </c>
      <c r="CE23" s="426">
        <f t="shared" si="42"/>
        <v>1</v>
      </c>
      <c r="CF23" s="426">
        <f t="shared" si="42"/>
        <v>1</v>
      </c>
      <c r="CG23" s="426">
        <f t="shared" si="42"/>
        <v>1</v>
      </c>
      <c r="CH23" s="426">
        <f t="shared" si="42"/>
        <v>1</v>
      </c>
      <c r="CI23" s="426">
        <f t="shared" si="42"/>
        <v>1</v>
      </c>
      <c r="CJ23" s="426">
        <f t="shared" si="42"/>
        <v>1</v>
      </c>
      <c r="CK23" s="426">
        <f t="shared" si="42"/>
        <v>1</v>
      </c>
      <c r="CL23" s="427">
        <f t="shared" si="43"/>
        <v>1</v>
      </c>
      <c r="CM23" s="427">
        <f t="shared" si="44"/>
        <v>1</v>
      </c>
      <c r="CN23" s="427">
        <f t="shared" si="44"/>
        <v>1</v>
      </c>
      <c r="CO23" s="427">
        <f t="shared" si="44"/>
        <v>1</v>
      </c>
      <c r="CP23" s="427">
        <f t="shared" si="44"/>
        <v>1</v>
      </c>
      <c r="CQ23" s="427">
        <f t="shared" si="44"/>
        <v>1</v>
      </c>
      <c r="CR23" s="427">
        <f t="shared" si="44"/>
        <v>1</v>
      </c>
      <c r="CS23" s="427">
        <f t="shared" si="44"/>
        <v>1</v>
      </c>
      <c r="CT23" s="427">
        <f t="shared" si="44"/>
        <v>1</v>
      </c>
      <c r="CU23" s="427">
        <f t="shared" si="44"/>
        <v>1</v>
      </c>
      <c r="CV23" s="427">
        <f t="shared" si="44"/>
        <v>1</v>
      </c>
      <c r="CW23" s="429">
        <f t="shared" si="44"/>
        <v>1</v>
      </c>
    </row>
    <row r="24" spans="1:101" ht="16.25" customHeight="1">
      <c r="A24" s="34"/>
      <c r="B24" s="159">
        <v>44622</v>
      </c>
      <c r="C24" s="141">
        <v>47848</v>
      </c>
      <c r="D24" s="142" t="s">
        <v>88</v>
      </c>
      <c r="E24" s="142"/>
      <c r="F24" s="288" t="s">
        <v>29</v>
      </c>
      <c r="G24" s="288" t="s">
        <v>21</v>
      </c>
      <c r="H24" s="288" t="s">
        <v>22</v>
      </c>
      <c r="I24" s="288" t="s">
        <v>23</v>
      </c>
      <c r="J24" s="288" t="s">
        <v>289</v>
      </c>
      <c r="K24" s="288" t="str">
        <f t="shared" si="21"/>
        <v>Working Budget</v>
      </c>
      <c r="L24" s="170">
        <v>240</v>
      </c>
      <c r="M24" s="171" t="s">
        <v>333</v>
      </c>
      <c r="N24" s="171" t="s">
        <v>237</v>
      </c>
      <c r="O24" s="142">
        <v>3</v>
      </c>
      <c r="P24" s="143">
        <v>67500</v>
      </c>
      <c r="Q24" s="155">
        <v>0.05</v>
      </c>
      <c r="R24" s="155"/>
      <c r="S24" s="142" t="s">
        <v>172</v>
      </c>
      <c r="T24" s="142" t="s">
        <v>172</v>
      </c>
      <c r="U24" s="144">
        <v>0.03</v>
      </c>
      <c r="V24" s="145" t="s">
        <v>85</v>
      </c>
      <c r="W24" s="146">
        <f>VLOOKUP($V24,'Budget Drivers'!$H$34:$K$44,2,FALSE)</f>
        <v>3.2000000000000002E-3</v>
      </c>
      <c r="X24" s="147">
        <f>VLOOKUP($V24,'Budget Drivers'!$H$34:$K$44,4,FALSE)</f>
        <v>48</v>
      </c>
      <c r="Y24" s="148">
        <f>(P24*(1+$N$8)/12)+((P24*(1+$N$8)/12)*(IF(LEFT(S24,1)="Y",'Budget Drivers'!$C$44,Q24)))</f>
        <v>9559.6875</v>
      </c>
      <c r="Z24" s="427">
        <f t="shared" si="49"/>
        <v>9559.69</v>
      </c>
      <c r="AA24" s="427">
        <f t="shared" si="49"/>
        <v>9559.69</v>
      </c>
      <c r="AB24" s="427">
        <f t="shared" si="49"/>
        <v>9559.69</v>
      </c>
      <c r="AC24" s="427">
        <f t="shared" si="49"/>
        <v>9559.69</v>
      </c>
      <c r="AD24" s="427">
        <f t="shared" si="49"/>
        <v>9559.69</v>
      </c>
      <c r="AE24" s="427">
        <f t="shared" si="49"/>
        <v>9559.69</v>
      </c>
      <c r="AF24" s="427">
        <f t="shared" si="49"/>
        <v>9559.69</v>
      </c>
      <c r="AG24" s="427">
        <f t="shared" si="49"/>
        <v>9559.69</v>
      </c>
      <c r="AH24" s="427">
        <f t="shared" si="49"/>
        <v>9559.69</v>
      </c>
      <c r="AI24" s="427">
        <f t="shared" si="49"/>
        <v>9559.69</v>
      </c>
      <c r="AJ24" s="427">
        <f t="shared" si="49"/>
        <v>9559.69</v>
      </c>
      <c r="AK24" s="427">
        <f t="shared" si="49"/>
        <v>9559.69</v>
      </c>
      <c r="AL24" s="174">
        <f t="shared" si="26"/>
        <v>114716.28000000001</v>
      </c>
      <c r="AM24" s="427">
        <f>(Z24*'Budget Drivers'!$I$31)+(Z24*'Budget Drivers'!$I$33)</f>
        <v>650.05892000000006</v>
      </c>
      <c r="AN24" s="427">
        <f>IF(SUM($AM24:AM24)+(AA24*'Budget Drivers'!$I$31)&gt;='Budget Drivers'!$K$31,'Budget Drivers'!$K$31-SUM($AM24:AM24),AA24*'Budget Drivers'!$I$31)</f>
        <v>592.70078000000001</v>
      </c>
      <c r="AO24" s="427">
        <f>IF(SUM($AM24:AN24)+(AB24*'Budget Drivers'!$I$31)&gt;='Budget Drivers'!$K$31,'Budget Drivers'!$K$31-SUM($AM24:AN24),AB24*'Budget Drivers'!$I$31)</f>
        <v>592.70078000000001</v>
      </c>
      <c r="AP24" s="427">
        <f>IF(SUM($AM24:AO24)+(AC24*'Budget Drivers'!$I$31)&gt;='Budget Drivers'!$K$31,'Budget Drivers'!$K$31-SUM($AM24:AO24),AC24*'Budget Drivers'!$I$31)</f>
        <v>592.70078000000001</v>
      </c>
      <c r="AQ24" s="427">
        <f>IF(SUM($AM24:AP24)+(AD24*'Budget Drivers'!$I$31)&gt;='Budget Drivers'!$K$31,'Budget Drivers'!$K$31-SUM($AM24:AP24),AD24*'Budget Drivers'!$I$31)</f>
        <v>592.70078000000001</v>
      </c>
      <c r="AR24" s="427">
        <f>IF(SUM($AM24:AQ24)+(AE24*'Budget Drivers'!$I$31)&gt;='Budget Drivers'!$K$31,'Budget Drivers'!$K$31-SUM($AM24:AQ24),AE24*'Budget Drivers'!$I$31)</f>
        <v>592.70078000000001</v>
      </c>
      <c r="AS24" s="427">
        <f>IF(SUM($AM24:AR24)+(AF24*'Budget Drivers'!$I$31)&gt;='Budget Drivers'!$K$31,'Budget Drivers'!$K$31-SUM($AM24:AR24),AF24*'Budget Drivers'!$I$31)</f>
        <v>592.70078000000001</v>
      </c>
      <c r="AT24" s="427">
        <f>IF(SUM($AM24:AS24)+(AG24*'Budget Drivers'!$I$31)&gt;='Budget Drivers'!$K$31,'Budget Drivers'!$K$31-SUM($AM24:AS24),AG24*'Budget Drivers'!$I$31)</f>
        <v>592.70078000000001</v>
      </c>
      <c r="AU24" s="427">
        <f>IF(SUM($AM24:AT24)+(AH24*'Budget Drivers'!$I$31)&gt;='Budget Drivers'!$K$31,'Budget Drivers'!$K$31-SUM($AM24:AT24),AH24*'Budget Drivers'!$I$31)</f>
        <v>592.70078000000001</v>
      </c>
      <c r="AV24" s="427">
        <f>IF(SUM($AM24:AU24)+(AI24*'Budget Drivers'!$I$31)&gt;='Budget Drivers'!$K$31,'Budget Drivers'!$K$31-SUM($AM24:AU24),AI24*'Budget Drivers'!$I$31)</f>
        <v>592.70078000000001</v>
      </c>
      <c r="AW24" s="427">
        <f>IF(SUM($AM24:AV24)+(AJ24*'Budget Drivers'!$I$31)&gt;='Budget Drivers'!$K$31,'Budget Drivers'!$K$31-SUM($AM24:AV24),AJ24*'Budget Drivers'!$I$31)</f>
        <v>592.70078000000001</v>
      </c>
      <c r="AX24" s="427">
        <f>IF(SUM($AM24:AW24)+(AK24*'Budget Drivers'!$I$31)&gt;='Budget Drivers'!$K$31,'Budget Drivers'!$K$31-SUM($AM24:AW24),AK24*'Budget Drivers'!$I$31)</f>
        <v>592.70078000000001</v>
      </c>
      <c r="AY24" s="174">
        <f t="shared" si="27"/>
        <v>7169.7675000000008</v>
      </c>
      <c r="AZ24" s="427">
        <f t="shared" si="48"/>
        <v>30.591008000000002</v>
      </c>
      <c r="BA24" s="427">
        <f>IF(SUM($AZ24:AZ24)+(AA24*$W24)&gt;=$X24,$X24-SUM($AZ24:AZ24),(AA24*$W24))</f>
        <v>17.408991999999998</v>
      </c>
      <c r="BB24" s="427">
        <f>IF(SUM($AZ24:BA24)+(AB24*$W24)&gt;=$X24,$X24-SUM($AZ24:BA24),(AB24*$W24))</f>
        <v>0</v>
      </c>
      <c r="BC24" s="427">
        <f>IF(SUM($AZ24:BB24)+(AC24*$W24)&gt;=$X24,$X24-SUM($AZ24:BB24),(AC24*$W24))</f>
        <v>0</v>
      </c>
      <c r="BD24" s="427">
        <f>IF(SUM($AZ24:BC24)+(AD24*$W24)&gt;=$X24,$X24-SUM($AZ24:BC24),(AD24*$W24))</f>
        <v>0</v>
      </c>
      <c r="BE24" s="427">
        <f>IF(SUM($AZ24:BD24)+(AE24*$W24)&gt;=$X24,$X24-SUM($AZ24:BD24),(AE24*$W24))</f>
        <v>0</v>
      </c>
      <c r="BF24" s="427">
        <f>IF(SUM($AZ24:BE24)+(AF24*$W24)&gt;=$X24,$X24-SUM($AZ24:BE24),(AF24*$W24))</f>
        <v>0</v>
      </c>
      <c r="BG24" s="427">
        <f>IF(SUM($AZ24:BF24)+(AG24*$W24)&gt;=$X24,$X24-SUM($AZ24:BF24),(AG24*$W24))</f>
        <v>0</v>
      </c>
      <c r="BH24" s="427">
        <f>IF(SUM($AZ24:BG24)+(AH24*$W24)&gt;=$X24,$X24-SUM($AZ24:BG24),(AH24*$W24))</f>
        <v>0</v>
      </c>
      <c r="BI24" s="427">
        <f>IF(SUM($AZ24:BH24)+(AI24*$W24)&gt;=$X24,$X24-SUM($AZ24:BH24),(AI24*$W24))</f>
        <v>0</v>
      </c>
      <c r="BJ24" s="427">
        <f>IF(SUM($AZ24:BI24)+(AJ24*$W24)&gt;=$X24,$X24-SUM($AZ24:BI24),(AJ24*$W24))</f>
        <v>0</v>
      </c>
      <c r="BK24" s="427">
        <f>IF(SUM($AZ24:BJ24)+(AK24*$W24)&gt;=$X24,$X24-SUM($AZ24:BJ24),(AK24*$W24))</f>
        <v>0</v>
      </c>
      <c r="BL24" s="174">
        <f t="shared" si="28"/>
        <v>48</v>
      </c>
      <c r="BM24" s="427">
        <f t="shared" si="29"/>
        <v>886.79070000000002</v>
      </c>
      <c r="BN24" s="427">
        <f t="shared" si="30"/>
        <v>886.79070000000002</v>
      </c>
      <c r="BO24" s="427">
        <f t="shared" si="31"/>
        <v>886.79070000000002</v>
      </c>
      <c r="BP24" s="427">
        <f t="shared" si="32"/>
        <v>886.79070000000002</v>
      </c>
      <c r="BQ24" s="427">
        <f t="shared" si="33"/>
        <v>886.79070000000002</v>
      </c>
      <c r="BR24" s="427">
        <f t="shared" si="34"/>
        <v>886.79070000000002</v>
      </c>
      <c r="BS24" s="427">
        <f t="shared" si="35"/>
        <v>886.79070000000002</v>
      </c>
      <c r="BT24" s="427">
        <f t="shared" si="36"/>
        <v>886.79070000000002</v>
      </c>
      <c r="BU24" s="427">
        <f t="shared" si="37"/>
        <v>886.79070000000002</v>
      </c>
      <c r="BV24" s="427">
        <f t="shared" si="38"/>
        <v>886.79070000000002</v>
      </c>
      <c r="BW24" s="427">
        <f t="shared" si="39"/>
        <v>886.79070000000002</v>
      </c>
      <c r="BX24" s="427">
        <f t="shared" si="40"/>
        <v>886.79070000000002</v>
      </c>
      <c r="BY24" s="174">
        <f t="shared" si="41"/>
        <v>10641.488399999997</v>
      </c>
      <c r="BZ24" s="426">
        <f t="shared" si="42"/>
        <v>1</v>
      </c>
      <c r="CA24" s="426">
        <f t="shared" si="42"/>
        <v>1</v>
      </c>
      <c r="CB24" s="426">
        <f t="shared" si="42"/>
        <v>1</v>
      </c>
      <c r="CC24" s="426">
        <f t="shared" si="42"/>
        <v>1</v>
      </c>
      <c r="CD24" s="426">
        <f t="shared" si="42"/>
        <v>1</v>
      </c>
      <c r="CE24" s="426">
        <f t="shared" si="42"/>
        <v>1</v>
      </c>
      <c r="CF24" s="426">
        <f t="shared" si="42"/>
        <v>1</v>
      </c>
      <c r="CG24" s="426">
        <f t="shared" si="42"/>
        <v>1</v>
      </c>
      <c r="CH24" s="426">
        <f t="shared" si="42"/>
        <v>1</v>
      </c>
      <c r="CI24" s="426">
        <f t="shared" si="42"/>
        <v>1</v>
      </c>
      <c r="CJ24" s="426">
        <f t="shared" si="42"/>
        <v>1</v>
      </c>
      <c r="CK24" s="426">
        <f t="shared" si="42"/>
        <v>1</v>
      </c>
      <c r="CL24" s="427">
        <f t="shared" si="43"/>
        <v>1</v>
      </c>
      <c r="CM24" s="427">
        <f t="shared" si="44"/>
        <v>1</v>
      </c>
      <c r="CN24" s="427">
        <f t="shared" si="44"/>
        <v>1</v>
      </c>
      <c r="CO24" s="427">
        <f t="shared" si="44"/>
        <v>1</v>
      </c>
      <c r="CP24" s="427">
        <f t="shared" si="44"/>
        <v>1</v>
      </c>
      <c r="CQ24" s="427">
        <f t="shared" si="44"/>
        <v>1</v>
      </c>
      <c r="CR24" s="427">
        <f t="shared" si="44"/>
        <v>1</v>
      </c>
      <c r="CS24" s="427">
        <f t="shared" si="44"/>
        <v>1</v>
      </c>
      <c r="CT24" s="427">
        <f t="shared" si="44"/>
        <v>1</v>
      </c>
      <c r="CU24" s="427">
        <f t="shared" si="44"/>
        <v>1</v>
      </c>
      <c r="CV24" s="427">
        <f t="shared" si="44"/>
        <v>1</v>
      </c>
      <c r="CW24" s="429">
        <f t="shared" si="44"/>
        <v>1</v>
      </c>
    </row>
    <row r="25" spans="1:101" ht="16.25" customHeight="1">
      <c r="A25" s="34"/>
      <c r="B25" s="159">
        <v>44656</v>
      </c>
      <c r="C25" s="141">
        <v>47848</v>
      </c>
      <c r="D25" s="142" t="s">
        <v>88</v>
      </c>
      <c r="E25" s="142"/>
      <c r="F25" s="288" t="s">
        <v>29</v>
      </c>
      <c r="G25" s="288" t="s">
        <v>21</v>
      </c>
      <c r="H25" s="288" t="s">
        <v>22</v>
      </c>
      <c r="I25" s="288" t="s">
        <v>23</v>
      </c>
      <c r="J25" s="288" t="s">
        <v>289</v>
      </c>
      <c r="K25" s="288" t="str">
        <f t="shared" si="21"/>
        <v>Working Budget</v>
      </c>
      <c r="L25" s="170">
        <v>99</v>
      </c>
      <c r="M25" s="171" t="s">
        <v>335</v>
      </c>
      <c r="N25" s="171" t="s">
        <v>237</v>
      </c>
      <c r="O25" s="142">
        <v>4</v>
      </c>
      <c r="P25" s="143">
        <v>76615</v>
      </c>
      <c r="Q25" s="155">
        <v>0.05</v>
      </c>
      <c r="R25" s="155"/>
      <c r="S25" s="142" t="s">
        <v>172</v>
      </c>
      <c r="T25" s="142" t="s">
        <v>172</v>
      </c>
      <c r="U25" s="144">
        <v>0.03</v>
      </c>
      <c r="V25" s="145" t="s">
        <v>93</v>
      </c>
      <c r="W25" s="146">
        <f>VLOOKUP($V25,'Budget Drivers'!$H$34:$K$44,2,FALSE)</f>
        <v>2.4E-2</v>
      </c>
      <c r="X25" s="147">
        <f>VLOOKUP($V25,'Budget Drivers'!$H$34:$K$44,4,FALSE)</f>
        <v>192</v>
      </c>
      <c r="Y25" s="148">
        <f>(P25*(1+$N$8)/12)+((P25*(1+$N$8)/12)*(IF(LEFT(S25,1)="Y",'Budget Drivers'!$C$44,Q25)))</f>
        <v>10850.599375000002</v>
      </c>
      <c r="Z25" s="427">
        <f t="shared" si="49"/>
        <v>10850.6</v>
      </c>
      <c r="AA25" s="427">
        <f t="shared" si="49"/>
        <v>10850.6</v>
      </c>
      <c r="AB25" s="427">
        <f t="shared" si="49"/>
        <v>10850.6</v>
      </c>
      <c r="AC25" s="427">
        <f t="shared" si="49"/>
        <v>10850.6</v>
      </c>
      <c r="AD25" s="427">
        <f t="shared" si="49"/>
        <v>10850.6</v>
      </c>
      <c r="AE25" s="427">
        <f t="shared" si="49"/>
        <v>10850.6</v>
      </c>
      <c r="AF25" s="427">
        <f t="shared" si="49"/>
        <v>10850.6</v>
      </c>
      <c r="AG25" s="427">
        <f t="shared" si="49"/>
        <v>10850.6</v>
      </c>
      <c r="AH25" s="427">
        <f t="shared" si="49"/>
        <v>10850.6</v>
      </c>
      <c r="AI25" s="427">
        <f t="shared" si="49"/>
        <v>10850.6</v>
      </c>
      <c r="AJ25" s="427">
        <f t="shared" si="49"/>
        <v>10850.6</v>
      </c>
      <c r="AK25" s="427">
        <f t="shared" si="49"/>
        <v>10850.6</v>
      </c>
      <c r="AL25" s="174">
        <f t="shared" si="26"/>
        <v>130207.20000000003</v>
      </c>
      <c r="AM25" s="427">
        <f>(Z25*'Budget Drivers'!$I$31)+(Z25*'Budget Drivers'!$I$33)</f>
        <v>737.84080000000006</v>
      </c>
      <c r="AN25" s="427">
        <f>IF(SUM($AM25:AM25)+(AA25*'Budget Drivers'!$I$31)&gt;='Budget Drivers'!$K$31,'Budget Drivers'!$K$31-SUM($AM25:AM25),AA25*'Budget Drivers'!$I$31)</f>
        <v>672.73720000000003</v>
      </c>
      <c r="AO25" s="427">
        <f>IF(SUM($AM25:AN25)+(AB25*'Budget Drivers'!$I$31)&gt;='Budget Drivers'!$K$31,'Budget Drivers'!$K$31-SUM($AM25:AN25),AB25*'Budget Drivers'!$I$31)</f>
        <v>672.73720000000003</v>
      </c>
      <c r="AP25" s="427">
        <f>IF(SUM($AM25:AO25)+(AC25*'Budget Drivers'!$I$31)&gt;='Budget Drivers'!$K$31,'Budget Drivers'!$K$31-SUM($AM25:AO25),AC25*'Budget Drivers'!$I$31)</f>
        <v>672.73720000000003</v>
      </c>
      <c r="AQ25" s="427">
        <f>IF(SUM($AM25:AP25)+(AD25*'Budget Drivers'!$I$31)&gt;='Budget Drivers'!$K$31,'Budget Drivers'!$K$31-SUM($AM25:AP25),AD25*'Budget Drivers'!$I$31)</f>
        <v>672.73720000000003</v>
      </c>
      <c r="AR25" s="427">
        <f>IF(SUM($AM25:AQ25)+(AE25*'Budget Drivers'!$I$31)&gt;='Budget Drivers'!$K$31,'Budget Drivers'!$K$31-SUM($AM25:AQ25),AE25*'Budget Drivers'!$I$31)</f>
        <v>672.73720000000003</v>
      </c>
      <c r="AS25" s="427">
        <f>IF(SUM($AM25:AR25)+(AF25*'Budget Drivers'!$I$31)&gt;='Budget Drivers'!$K$31,'Budget Drivers'!$K$31-SUM($AM25:AR25),AF25*'Budget Drivers'!$I$31)</f>
        <v>672.73720000000003</v>
      </c>
      <c r="AT25" s="427">
        <f>IF(SUM($AM25:AS25)+(AG25*'Budget Drivers'!$I$31)&gt;='Budget Drivers'!$K$31,'Budget Drivers'!$K$31-SUM($AM25:AS25),AG25*'Budget Drivers'!$I$31)</f>
        <v>672.73720000000003</v>
      </c>
      <c r="AU25" s="427">
        <f>IF(SUM($AM25:AT25)+(AH25*'Budget Drivers'!$I$31)&gt;='Budget Drivers'!$K$31,'Budget Drivers'!$K$31-SUM($AM25:AT25),AH25*'Budget Drivers'!$I$31)</f>
        <v>672.73720000000003</v>
      </c>
      <c r="AV25" s="427">
        <f>IF(SUM($AM25:AU25)+(AI25*'Budget Drivers'!$I$31)&gt;='Budget Drivers'!$K$31,'Budget Drivers'!$K$31-SUM($AM25:AU25),AI25*'Budget Drivers'!$I$31)</f>
        <v>672.73720000000003</v>
      </c>
      <c r="AW25" s="427">
        <f>IF(SUM($AM25:AV25)+(AJ25*'Budget Drivers'!$I$31)&gt;='Budget Drivers'!$K$31,'Budget Drivers'!$K$31-SUM($AM25:AV25),AJ25*'Budget Drivers'!$I$31)</f>
        <v>672.73720000000003</v>
      </c>
      <c r="AX25" s="427">
        <f>IF(SUM($AM25:AW25)+(AK25*'Budget Drivers'!$I$31)&gt;='Budget Drivers'!$K$31,'Budget Drivers'!$K$31-SUM($AM25:AW25),AK25*'Budget Drivers'!$I$31)</f>
        <v>672.73720000000003</v>
      </c>
      <c r="AY25" s="174">
        <f t="shared" si="27"/>
        <v>8137.9499999999971</v>
      </c>
      <c r="AZ25" s="427">
        <f t="shared" si="48"/>
        <v>192</v>
      </c>
      <c r="BA25" s="427">
        <f>IF(SUM($AZ25:AZ25)+(AA25*$W25)&gt;=$X25,$X25-SUM($AZ25:AZ25),(AA25*$W25))</f>
        <v>0</v>
      </c>
      <c r="BB25" s="427">
        <f>IF(SUM($AZ25:BA25)+(AB25*$W25)&gt;=$X25,$X25-SUM($AZ25:BA25),(AB25*$W25))</f>
        <v>0</v>
      </c>
      <c r="BC25" s="427">
        <f>IF(SUM($AZ25:BB25)+(AC25*$W25)&gt;=$X25,$X25-SUM($AZ25:BB25),(AC25*$W25))</f>
        <v>0</v>
      </c>
      <c r="BD25" s="427">
        <f>IF(SUM($AZ25:BC25)+(AD25*$W25)&gt;=$X25,$X25-SUM($AZ25:BC25),(AD25*$W25))</f>
        <v>0</v>
      </c>
      <c r="BE25" s="427">
        <f>IF(SUM($AZ25:BD25)+(AE25*$W25)&gt;=$X25,$X25-SUM($AZ25:BD25),(AE25*$W25))</f>
        <v>0</v>
      </c>
      <c r="BF25" s="427">
        <f>IF(SUM($AZ25:BE25)+(AF25*$W25)&gt;=$X25,$X25-SUM($AZ25:BE25),(AF25*$W25))</f>
        <v>0</v>
      </c>
      <c r="BG25" s="427">
        <f>IF(SUM($AZ25:BF25)+(AG25*$W25)&gt;=$X25,$X25-SUM($AZ25:BF25),(AG25*$W25))</f>
        <v>0</v>
      </c>
      <c r="BH25" s="427">
        <f>IF(SUM($AZ25:BG25)+(AH25*$W25)&gt;=$X25,$X25-SUM($AZ25:BG25),(AH25*$W25))</f>
        <v>0</v>
      </c>
      <c r="BI25" s="427">
        <f>IF(SUM($AZ25:BH25)+(AI25*$W25)&gt;=$X25,$X25-SUM($AZ25:BH25),(AI25*$W25))</f>
        <v>0</v>
      </c>
      <c r="BJ25" s="427">
        <f>IF(SUM($AZ25:BI25)+(AJ25*$W25)&gt;=$X25,$X25-SUM($AZ25:BI25),(AJ25*$W25))</f>
        <v>0</v>
      </c>
      <c r="BK25" s="427">
        <f>IF(SUM($AZ25:BJ25)+(AK25*$W25)&gt;=$X25,$X25-SUM($AZ25:BJ25),(AK25*$W25))</f>
        <v>0</v>
      </c>
      <c r="BL25" s="174">
        <f t="shared" si="28"/>
        <v>192</v>
      </c>
      <c r="BM25" s="427">
        <f t="shared" si="29"/>
        <v>925.51800000000003</v>
      </c>
      <c r="BN25" s="427">
        <f t="shared" si="30"/>
        <v>925.51800000000003</v>
      </c>
      <c r="BO25" s="427">
        <f t="shared" si="31"/>
        <v>925.51800000000003</v>
      </c>
      <c r="BP25" s="427">
        <f t="shared" si="32"/>
        <v>925.51800000000003</v>
      </c>
      <c r="BQ25" s="427">
        <f t="shared" si="33"/>
        <v>925.51800000000003</v>
      </c>
      <c r="BR25" s="427">
        <f t="shared" si="34"/>
        <v>925.51800000000003</v>
      </c>
      <c r="BS25" s="427">
        <f t="shared" si="35"/>
        <v>925.51800000000003</v>
      </c>
      <c r="BT25" s="427">
        <f t="shared" si="36"/>
        <v>925.51800000000003</v>
      </c>
      <c r="BU25" s="427">
        <f t="shared" si="37"/>
        <v>925.51800000000003</v>
      </c>
      <c r="BV25" s="427">
        <f t="shared" si="38"/>
        <v>925.51800000000003</v>
      </c>
      <c r="BW25" s="427">
        <f t="shared" si="39"/>
        <v>925.51800000000003</v>
      </c>
      <c r="BX25" s="427">
        <f t="shared" si="40"/>
        <v>925.51800000000003</v>
      </c>
      <c r="BY25" s="174">
        <f t="shared" si="41"/>
        <v>11106.216</v>
      </c>
      <c r="BZ25" s="426">
        <f t="shared" si="42"/>
        <v>1</v>
      </c>
      <c r="CA25" s="426">
        <f t="shared" si="42"/>
        <v>1</v>
      </c>
      <c r="CB25" s="426">
        <f t="shared" si="42"/>
        <v>1</v>
      </c>
      <c r="CC25" s="426">
        <f t="shared" si="42"/>
        <v>1</v>
      </c>
      <c r="CD25" s="426">
        <f t="shared" si="42"/>
        <v>1</v>
      </c>
      <c r="CE25" s="426">
        <f t="shared" si="42"/>
        <v>1</v>
      </c>
      <c r="CF25" s="426">
        <f t="shared" si="42"/>
        <v>1</v>
      </c>
      <c r="CG25" s="426">
        <f t="shared" si="42"/>
        <v>1</v>
      </c>
      <c r="CH25" s="426">
        <f t="shared" si="42"/>
        <v>1</v>
      </c>
      <c r="CI25" s="426">
        <f t="shared" si="42"/>
        <v>1</v>
      </c>
      <c r="CJ25" s="426">
        <f t="shared" si="42"/>
        <v>1</v>
      </c>
      <c r="CK25" s="426">
        <f t="shared" si="42"/>
        <v>1</v>
      </c>
      <c r="CL25" s="427">
        <f t="shared" si="43"/>
        <v>1</v>
      </c>
      <c r="CM25" s="427">
        <f t="shared" si="44"/>
        <v>1</v>
      </c>
      <c r="CN25" s="427">
        <f t="shared" si="44"/>
        <v>1</v>
      </c>
      <c r="CO25" s="427">
        <f t="shared" si="44"/>
        <v>1</v>
      </c>
      <c r="CP25" s="427">
        <f t="shared" si="44"/>
        <v>1</v>
      </c>
      <c r="CQ25" s="427">
        <f t="shared" si="44"/>
        <v>1</v>
      </c>
      <c r="CR25" s="427">
        <f t="shared" si="44"/>
        <v>1</v>
      </c>
      <c r="CS25" s="427">
        <f t="shared" si="44"/>
        <v>1</v>
      </c>
      <c r="CT25" s="427">
        <f t="shared" si="44"/>
        <v>1</v>
      </c>
      <c r="CU25" s="427">
        <f t="shared" si="44"/>
        <v>1</v>
      </c>
      <c r="CV25" s="427">
        <f t="shared" si="44"/>
        <v>1</v>
      </c>
      <c r="CW25" s="429">
        <f t="shared" si="44"/>
        <v>1</v>
      </c>
    </row>
    <row r="26" spans="1:101" ht="16.25" customHeight="1">
      <c r="A26" s="34"/>
      <c r="B26" s="159">
        <v>44696</v>
      </c>
      <c r="C26" s="141">
        <v>47848</v>
      </c>
      <c r="D26" s="142" t="s">
        <v>88</v>
      </c>
      <c r="E26" s="142"/>
      <c r="F26" s="288" t="s">
        <v>29</v>
      </c>
      <c r="G26" s="288" t="s">
        <v>21</v>
      </c>
      <c r="H26" s="288" t="s">
        <v>22</v>
      </c>
      <c r="I26" s="288" t="s">
        <v>23</v>
      </c>
      <c r="J26" s="288" t="s">
        <v>289</v>
      </c>
      <c r="K26" s="288" t="str">
        <f t="shared" si="21"/>
        <v>Working Budget</v>
      </c>
      <c r="L26" s="170">
        <v>355</v>
      </c>
      <c r="M26" s="171" t="s">
        <v>179</v>
      </c>
      <c r="N26" s="171" t="s">
        <v>237</v>
      </c>
      <c r="O26" s="142">
        <v>3</v>
      </c>
      <c r="P26" s="143">
        <v>144574</v>
      </c>
      <c r="Q26" s="155">
        <v>0.35</v>
      </c>
      <c r="R26" s="155"/>
      <c r="S26" s="142" t="s">
        <v>172</v>
      </c>
      <c r="T26" s="142" t="s">
        <v>172</v>
      </c>
      <c r="U26" s="144">
        <v>0</v>
      </c>
      <c r="V26" s="145" t="s">
        <v>91</v>
      </c>
      <c r="W26" s="146">
        <f>VLOOKUP($V26,'Budget Drivers'!$H$34:$K$44,2,FALSE)</f>
        <v>3.2000000000000002E-3</v>
      </c>
      <c r="X26" s="147">
        <f>VLOOKUP($V26,'Budget Drivers'!$H$34:$K$44,4,FALSE)</f>
        <v>37.119999999999997</v>
      </c>
      <c r="Y26" s="148">
        <f>(P26*(1+$N$8)/12)+((P26*(1+$N$8)/12)*(IF(LEFT(S26,1)="Y",'Budget Drivers'!$C$44,Q26)))</f>
        <v>20475.292750000001</v>
      </c>
      <c r="Z26" s="427">
        <f t="shared" si="49"/>
        <v>20475.29</v>
      </c>
      <c r="AA26" s="427">
        <f t="shared" si="49"/>
        <v>20475.29</v>
      </c>
      <c r="AB26" s="427">
        <f t="shared" si="49"/>
        <v>20475.29</v>
      </c>
      <c r="AC26" s="427">
        <f t="shared" si="49"/>
        <v>20475.29</v>
      </c>
      <c r="AD26" s="427">
        <f t="shared" si="49"/>
        <v>20475.29</v>
      </c>
      <c r="AE26" s="427">
        <f t="shared" si="49"/>
        <v>20475.29</v>
      </c>
      <c r="AF26" s="427">
        <f t="shared" si="49"/>
        <v>20475.29</v>
      </c>
      <c r="AG26" s="427">
        <f t="shared" si="49"/>
        <v>20475.29</v>
      </c>
      <c r="AH26" s="427">
        <f t="shared" si="49"/>
        <v>20475.29</v>
      </c>
      <c r="AI26" s="427">
        <f t="shared" si="49"/>
        <v>20475.29</v>
      </c>
      <c r="AJ26" s="427">
        <f t="shared" si="49"/>
        <v>20475.29</v>
      </c>
      <c r="AK26" s="427">
        <f t="shared" si="49"/>
        <v>20475.29</v>
      </c>
      <c r="AL26" s="174">
        <f t="shared" si="26"/>
        <v>245703.48000000007</v>
      </c>
      <c r="AM26" s="427">
        <f>(Z26*'Budget Drivers'!$I$31)+(Z26*'Budget Drivers'!$I$33)</f>
        <v>1392.3197200000002</v>
      </c>
      <c r="AN26" s="427">
        <f>IF(SUM($AM26:AM26)+(AA26*'Budget Drivers'!$I$31)&gt;='Budget Drivers'!$K$31,'Budget Drivers'!$K$31-SUM($AM26:AM26),AA26*'Budget Drivers'!$I$31)</f>
        <v>1269.4679800000001</v>
      </c>
      <c r="AO26" s="427">
        <f>IF(SUM($AM26:AN26)+(AB26*'Budget Drivers'!$I$31)&gt;='Budget Drivers'!$K$31,'Budget Drivers'!$K$31-SUM($AM26:AN26),AB26*'Budget Drivers'!$I$31)</f>
        <v>1269.4679800000001</v>
      </c>
      <c r="AP26" s="427">
        <f>IF(SUM($AM26:AO26)+(AC26*'Budget Drivers'!$I$31)&gt;='Budget Drivers'!$K$31,'Budget Drivers'!$K$31-SUM($AM26:AO26),AC26*'Budget Drivers'!$I$31)</f>
        <v>1269.4679800000001</v>
      </c>
      <c r="AQ26" s="427">
        <f>IF(SUM($AM26:AP26)+(AD26*'Budget Drivers'!$I$31)&gt;='Budget Drivers'!$K$31,'Budget Drivers'!$K$31-SUM($AM26:AP26),AD26*'Budget Drivers'!$I$31)</f>
        <v>1269.4679800000001</v>
      </c>
      <c r="AR26" s="427">
        <f>IF(SUM($AM26:AQ26)+(AE26*'Budget Drivers'!$I$31)&gt;='Budget Drivers'!$K$31,'Budget Drivers'!$K$31-SUM($AM26:AQ26),AE26*'Budget Drivers'!$I$31)</f>
        <v>1269.4679800000001</v>
      </c>
      <c r="AS26" s="427">
        <f>IF(SUM($AM26:AR26)+(AF26*'Budget Drivers'!$I$31)&gt;='Budget Drivers'!$K$31,'Budget Drivers'!$K$31-SUM($AM26:AR26),AF26*'Budget Drivers'!$I$31)</f>
        <v>500.140379999998</v>
      </c>
      <c r="AT26" s="427">
        <f>IF(SUM($AM26:AS26)+(AG26*'Budget Drivers'!$I$31)&gt;='Budget Drivers'!$K$31,'Budget Drivers'!$K$31-SUM($AM26:AS26),AG26*'Budget Drivers'!$I$31)</f>
        <v>0</v>
      </c>
      <c r="AU26" s="427">
        <f>IF(SUM($AM26:AT26)+(AH26*'Budget Drivers'!$I$31)&gt;='Budget Drivers'!$K$31,'Budget Drivers'!$K$31-SUM($AM26:AT26),AH26*'Budget Drivers'!$I$31)</f>
        <v>0</v>
      </c>
      <c r="AV26" s="427">
        <f>IF(SUM($AM26:AU26)+(AI26*'Budget Drivers'!$I$31)&gt;='Budget Drivers'!$K$31,'Budget Drivers'!$K$31-SUM($AM26:AU26),AI26*'Budget Drivers'!$I$31)</f>
        <v>0</v>
      </c>
      <c r="AW26" s="427">
        <f>IF(SUM($AM26:AV26)+(AJ26*'Budget Drivers'!$I$31)&gt;='Budget Drivers'!$K$31,'Budget Drivers'!$K$31-SUM($AM26:AV26),AJ26*'Budget Drivers'!$I$31)</f>
        <v>0</v>
      </c>
      <c r="AX26" s="427">
        <f>IF(SUM($AM26:AW26)+(AK26*'Budget Drivers'!$I$31)&gt;='Budget Drivers'!$K$31,'Budget Drivers'!$K$31-SUM($AM26:AW26),AK26*'Budget Drivers'!$I$31)</f>
        <v>0</v>
      </c>
      <c r="AY26" s="174">
        <f t="shared" si="27"/>
        <v>8239.7999999999993</v>
      </c>
      <c r="AZ26" s="427">
        <f t="shared" si="48"/>
        <v>37.119999999999997</v>
      </c>
      <c r="BA26" s="427">
        <f>IF(SUM($AZ26:AZ26)+(AA26*$W26)&gt;=$X26,$X26-SUM($AZ26:AZ26),(AA26*$W26))</f>
        <v>0</v>
      </c>
      <c r="BB26" s="427">
        <f>IF(SUM($AZ26:BA26)+(AB26*$W26)&gt;=$X26,$X26-SUM($AZ26:BA26),(AB26*$W26))</f>
        <v>0</v>
      </c>
      <c r="BC26" s="427">
        <f>IF(SUM($AZ26:BB26)+(AC26*$W26)&gt;=$X26,$X26-SUM($AZ26:BB26),(AC26*$W26))</f>
        <v>0</v>
      </c>
      <c r="BD26" s="427">
        <f>IF(SUM($AZ26:BC26)+(AD26*$W26)&gt;=$X26,$X26-SUM($AZ26:BC26),(AD26*$W26))</f>
        <v>0</v>
      </c>
      <c r="BE26" s="427">
        <f>IF(SUM($AZ26:BD26)+(AE26*$W26)&gt;=$X26,$X26-SUM($AZ26:BD26),(AE26*$W26))</f>
        <v>0</v>
      </c>
      <c r="BF26" s="427">
        <f>IF(SUM($AZ26:BE26)+(AF26*$W26)&gt;=$X26,$X26-SUM($AZ26:BE26),(AF26*$W26))</f>
        <v>0</v>
      </c>
      <c r="BG26" s="427">
        <f>IF(SUM($AZ26:BF26)+(AG26*$W26)&gt;=$X26,$X26-SUM($AZ26:BF26),(AG26*$W26))</f>
        <v>0</v>
      </c>
      <c r="BH26" s="427">
        <f>IF(SUM($AZ26:BG26)+(AH26*$W26)&gt;=$X26,$X26-SUM($AZ26:BG26),(AH26*$W26))</f>
        <v>0</v>
      </c>
      <c r="BI26" s="427">
        <f>IF(SUM($AZ26:BH26)+(AI26*$W26)&gt;=$X26,$X26-SUM($AZ26:BH26),(AI26*$W26))</f>
        <v>0</v>
      </c>
      <c r="BJ26" s="427">
        <f>IF(SUM($AZ26:BI26)+(AJ26*$W26)&gt;=$X26,$X26-SUM($AZ26:BI26),(AJ26*$W26))</f>
        <v>0</v>
      </c>
      <c r="BK26" s="427">
        <f>IF(SUM($AZ26:BJ26)+(AK26*$W26)&gt;=$X26,$X26-SUM($AZ26:BJ26),(AK26*$W26))</f>
        <v>0</v>
      </c>
      <c r="BL26" s="174">
        <f t="shared" si="28"/>
        <v>37.119999999999997</v>
      </c>
      <c r="BM26" s="427">
        <f t="shared" si="29"/>
        <v>600</v>
      </c>
      <c r="BN26" s="427">
        <f t="shared" si="30"/>
        <v>600</v>
      </c>
      <c r="BO26" s="427">
        <f t="shared" si="31"/>
        <v>600</v>
      </c>
      <c r="BP26" s="427">
        <f t="shared" si="32"/>
        <v>600</v>
      </c>
      <c r="BQ26" s="427">
        <f t="shared" si="33"/>
        <v>600</v>
      </c>
      <c r="BR26" s="427">
        <f t="shared" si="34"/>
        <v>600</v>
      </c>
      <c r="BS26" s="427">
        <f t="shared" si="35"/>
        <v>600</v>
      </c>
      <c r="BT26" s="427">
        <f t="shared" si="36"/>
        <v>600</v>
      </c>
      <c r="BU26" s="427">
        <f t="shared" si="37"/>
        <v>600</v>
      </c>
      <c r="BV26" s="427">
        <f t="shared" si="38"/>
        <v>600</v>
      </c>
      <c r="BW26" s="427">
        <f t="shared" si="39"/>
        <v>600</v>
      </c>
      <c r="BX26" s="427">
        <f t="shared" si="40"/>
        <v>600</v>
      </c>
      <c r="BY26" s="174">
        <f t="shared" si="41"/>
        <v>7200</v>
      </c>
      <c r="BZ26" s="426">
        <f t="shared" si="42"/>
        <v>1</v>
      </c>
      <c r="CA26" s="426">
        <f t="shared" si="42"/>
        <v>1</v>
      </c>
      <c r="CB26" s="426">
        <f t="shared" si="42"/>
        <v>1</v>
      </c>
      <c r="CC26" s="426">
        <f t="shared" si="42"/>
        <v>1</v>
      </c>
      <c r="CD26" s="426">
        <f t="shared" si="42"/>
        <v>1</v>
      </c>
      <c r="CE26" s="426">
        <f t="shared" si="42"/>
        <v>1</v>
      </c>
      <c r="CF26" s="426">
        <f t="shared" si="42"/>
        <v>1</v>
      </c>
      <c r="CG26" s="426">
        <f t="shared" si="42"/>
        <v>1</v>
      </c>
      <c r="CH26" s="426">
        <f t="shared" si="42"/>
        <v>1</v>
      </c>
      <c r="CI26" s="426">
        <f t="shared" si="42"/>
        <v>1</v>
      </c>
      <c r="CJ26" s="426">
        <f t="shared" si="42"/>
        <v>1</v>
      </c>
      <c r="CK26" s="426">
        <f t="shared" si="42"/>
        <v>1</v>
      </c>
      <c r="CL26" s="427">
        <f t="shared" si="43"/>
        <v>1</v>
      </c>
      <c r="CM26" s="427">
        <f t="shared" si="44"/>
        <v>1</v>
      </c>
      <c r="CN26" s="427">
        <f t="shared" si="44"/>
        <v>1</v>
      </c>
      <c r="CO26" s="427">
        <f t="shared" si="44"/>
        <v>1</v>
      </c>
      <c r="CP26" s="427">
        <f t="shared" si="44"/>
        <v>1</v>
      </c>
      <c r="CQ26" s="427">
        <f t="shared" si="44"/>
        <v>1</v>
      </c>
      <c r="CR26" s="427">
        <f t="shared" si="44"/>
        <v>1</v>
      </c>
      <c r="CS26" s="427">
        <f t="shared" si="44"/>
        <v>1</v>
      </c>
      <c r="CT26" s="427">
        <f t="shared" si="44"/>
        <v>1</v>
      </c>
      <c r="CU26" s="427">
        <f t="shared" si="44"/>
        <v>1</v>
      </c>
      <c r="CV26" s="427">
        <f t="shared" si="44"/>
        <v>1</v>
      </c>
      <c r="CW26" s="429">
        <f t="shared" si="44"/>
        <v>1</v>
      </c>
    </row>
    <row r="27" spans="1:101" ht="6.75" customHeight="1" thickBot="1">
      <c r="A27" s="34"/>
      <c r="B27" s="160"/>
      <c r="C27" s="161"/>
      <c r="D27" s="162"/>
      <c r="E27" s="162"/>
      <c r="F27" s="162"/>
      <c r="G27" s="162"/>
      <c r="H27" s="162"/>
      <c r="I27" s="162"/>
      <c r="J27" s="162"/>
      <c r="K27" s="162"/>
      <c r="L27" s="172"/>
      <c r="M27" s="173"/>
      <c r="N27" s="173"/>
      <c r="O27" s="162"/>
      <c r="P27" s="163"/>
      <c r="Q27" s="164"/>
      <c r="R27" s="164"/>
      <c r="S27" s="162"/>
      <c r="T27" s="162"/>
      <c r="U27" s="165"/>
      <c r="V27" s="166"/>
      <c r="W27" s="167"/>
      <c r="X27" s="168"/>
      <c r="Y27" s="169"/>
      <c r="Z27" s="175"/>
      <c r="AA27" s="163"/>
      <c r="AB27" s="163"/>
      <c r="AC27" s="163"/>
      <c r="AD27" s="163"/>
      <c r="AE27" s="163"/>
      <c r="AF27" s="163"/>
      <c r="AG27" s="163"/>
      <c r="AH27" s="163"/>
      <c r="AI27" s="163"/>
      <c r="AJ27" s="163"/>
      <c r="AK27" s="163"/>
      <c r="AL27" s="176"/>
      <c r="AM27" s="175"/>
      <c r="AN27" s="163"/>
      <c r="AO27" s="163"/>
      <c r="AP27" s="163"/>
      <c r="AQ27" s="163"/>
      <c r="AR27" s="163"/>
      <c r="AS27" s="163"/>
      <c r="AT27" s="163"/>
      <c r="AU27" s="163"/>
      <c r="AV27" s="163"/>
      <c r="AW27" s="163"/>
      <c r="AX27" s="163"/>
      <c r="AY27" s="176"/>
      <c r="AZ27" s="175"/>
      <c r="BA27" s="163"/>
      <c r="BB27" s="163"/>
      <c r="BC27" s="163"/>
      <c r="BD27" s="163"/>
      <c r="BE27" s="163"/>
      <c r="BF27" s="163"/>
      <c r="BG27" s="163"/>
      <c r="BH27" s="163"/>
      <c r="BI27" s="163"/>
      <c r="BJ27" s="163"/>
      <c r="BK27" s="163"/>
      <c r="BL27" s="176"/>
      <c r="BM27" s="175"/>
      <c r="BN27" s="163"/>
      <c r="BO27" s="163"/>
      <c r="BP27" s="163"/>
      <c r="BQ27" s="163"/>
      <c r="BR27" s="163"/>
      <c r="BS27" s="163"/>
      <c r="BT27" s="163"/>
      <c r="BU27" s="163"/>
      <c r="BV27" s="163"/>
      <c r="BW27" s="163"/>
      <c r="BX27" s="163"/>
      <c r="BY27" s="176"/>
      <c r="BZ27" s="182"/>
      <c r="CA27" s="183"/>
      <c r="CB27" s="183"/>
      <c r="CC27" s="183"/>
      <c r="CD27" s="183"/>
      <c r="CE27" s="183"/>
      <c r="CF27" s="183"/>
      <c r="CG27" s="183"/>
      <c r="CH27" s="183"/>
      <c r="CI27" s="183"/>
      <c r="CJ27" s="183"/>
      <c r="CK27" s="184"/>
      <c r="CL27" s="180"/>
      <c r="CM27" s="180"/>
      <c r="CN27" s="180"/>
      <c r="CO27" s="180"/>
      <c r="CP27" s="180"/>
      <c r="CQ27" s="180"/>
      <c r="CR27" s="180"/>
      <c r="CS27" s="180"/>
      <c r="CT27" s="180"/>
      <c r="CU27" s="180"/>
      <c r="CV27" s="180"/>
      <c r="CW27" s="178"/>
    </row>
    <row r="28" spans="1:101" ht="16.25" customHeight="1">
      <c r="A28" s="34"/>
      <c r="B28" s="27"/>
      <c r="C28" s="27"/>
      <c r="F28" s="28"/>
      <c r="G28" s="28"/>
      <c r="H28" s="28"/>
      <c r="I28" s="28"/>
      <c r="J28" s="28"/>
      <c r="K28" s="28"/>
      <c r="O28" s="28"/>
      <c r="P28" s="29"/>
      <c r="Q28" s="30"/>
      <c r="R28" s="30"/>
      <c r="S28" s="28"/>
      <c r="T28" s="28"/>
      <c r="U28" s="30"/>
      <c r="V28" s="28"/>
      <c r="W28" s="31"/>
      <c r="X28" s="32"/>
      <c r="Y28" s="32"/>
      <c r="Z28" s="29"/>
      <c r="AA28" s="29"/>
      <c r="AB28" s="29"/>
      <c r="AC28" s="29"/>
      <c r="AD28" s="29"/>
      <c r="AE28" s="29"/>
      <c r="AF28" s="29"/>
      <c r="AG28" s="29"/>
      <c r="AH28" s="29"/>
      <c r="AI28" s="29"/>
      <c r="AJ28" s="29"/>
      <c r="AK28" s="29"/>
      <c r="AL28" s="33"/>
      <c r="AM28" s="29"/>
      <c r="AN28" s="29"/>
      <c r="AO28" s="29"/>
      <c r="AP28" s="29"/>
      <c r="AQ28" s="29"/>
      <c r="AR28" s="29"/>
      <c r="AS28" s="29"/>
      <c r="AT28" s="29"/>
      <c r="AU28" s="29"/>
      <c r="AV28" s="29"/>
      <c r="AW28" s="29"/>
      <c r="AX28" s="29"/>
      <c r="AY28" s="33"/>
      <c r="AZ28" s="29"/>
      <c r="BA28" s="29"/>
      <c r="BB28" s="29"/>
      <c r="BC28" s="29"/>
      <c r="BD28" s="29"/>
      <c r="BE28" s="29"/>
      <c r="BF28" s="29"/>
      <c r="BG28" s="29"/>
      <c r="BH28" s="29"/>
      <c r="BI28" s="29"/>
      <c r="BJ28" s="29"/>
      <c r="BK28" s="29"/>
      <c r="BL28" s="33"/>
      <c r="BM28" s="29"/>
      <c r="BN28" s="29"/>
      <c r="BO28" s="29"/>
      <c r="BP28" s="29"/>
      <c r="BQ28" s="29"/>
      <c r="BR28" s="29"/>
      <c r="BS28" s="29"/>
      <c r="BT28" s="29"/>
      <c r="BU28" s="29"/>
      <c r="BV28" s="29"/>
      <c r="BW28" s="29"/>
      <c r="BX28" s="29"/>
      <c r="BY28" s="33"/>
      <c r="BZ28" s="181"/>
      <c r="CA28" s="181"/>
      <c r="CB28" s="181"/>
      <c r="CC28" s="181"/>
      <c r="CD28" s="181"/>
      <c r="CE28" s="181"/>
      <c r="CF28" s="181"/>
      <c r="CG28" s="181"/>
      <c r="CH28" s="181"/>
      <c r="CI28" s="181"/>
      <c r="CJ28" s="181"/>
      <c r="CK28" s="181"/>
      <c r="CL28" s="179"/>
      <c r="CM28" s="179"/>
      <c r="CN28" s="179"/>
      <c r="CO28" s="179"/>
      <c r="CP28" s="179"/>
      <c r="CQ28" s="179"/>
      <c r="CR28" s="179"/>
      <c r="CS28" s="179"/>
      <c r="CT28" s="179"/>
      <c r="CU28" s="179"/>
      <c r="CV28" s="179"/>
      <c r="CW28" s="179"/>
    </row>
    <row r="29" spans="1:101" ht="16.25" customHeight="1">
      <c r="A29" s="34"/>
      <c r="B29" s="27"/>
      <c r="C29" s="27"/>
      <c r="F29" s="28"/>
      <c r="G29" s="28"/>
      <c r="H29" s="28"/>
      <c r="I29" s="28"/>
      <c r="J29" s="28"/>
      <c r="K29" s="28"/>
      <c r="O29" s="28"/>
      <c r="P29" s="29"/>
      <c r="Q29" s="30"/>
      <c r="R29" s="30"/>
      <c r="S29" s="28"/>
      <c r="T29" s="28"/>
      <c r="U29" s="30"/>
      <c r="V29" s="28"/>
      <c r="W29" s="31"/>
      <c r="X29" s="32"/>
      <c r="Y29" s="32"/>
      <c r="Z29" s="29"/>
      <c r="AA29" s="29"/>
      <c r="AB29" s="29"/>
      <c r="AC29" s="29"/>
      <c r="AD29" s="29"/>
      <c r="AE29" s="29"/>
      <c r="AF29" s="29"/>
      <c r="AG29" s="29"/>
      <c r="AH29" s="29"/>
      <c r="AI29" s="29"/>
      <c r="AJ29" s="29"/>
      <c r="AK29" s="29"/>
      <c r="AL29" s="33"/>
      <c r="AM29" s="29"/>
      <c r="AN29" s="29"/>
      <c r="AO29" s="29"/>
      <c r="AP29" s="29"/>
      <c r="AQ29" s="29"/>
      <c r="AR29" s="29"/>
      <c r="AS29" s="29"/>
      <c r="AT29" s="29"/>
      <c r="AU29" s="29"/>
      <c r="AV29" s="29"/>
      <c r="AW29" s="29"/>
      <c r="AX29" s="29"/>
      <c r="AY29" s="33"/>
      <c r="AZ29" s="29"/>
      <c r="BA29" s="29"/>
      <c r="BB29" s="29"/>
      <c r="BC29" s="29"/>
      <c r="BD29" s="29"/>
      <c r="BE29" s="29"/>
      <c r="BF29" s="29"/>
      <c r="BG29" s="29"/>
      <c r="BH29" s="29"/>
      <c r="BI29" s="29"/>
      <c r="BJ29" s="29"/>
      <c r="BK29" s="29"/>
      <c r="BL29" s="33"/>
      <c r="BM29" s="29"/>
      <c r="BN29" s="29"/>
      <c r="BO29" s="29"/>
      <c r="BP29" s="29"/>
      <c r="BQ29" s="29"/>
      <c r="BR29" s="29"/>
      <c r="BS29" s="29"/>
      <c r="BT29" s="29"/>
      <c r="BU29" s="29"/>
      <c r="BV29" s="29"/>
      <c r="BW29" s="29"/>
      <c r="BX29" s="29"/>
      <c r="BY29" s="33"/>
      <c r="BZ29" s="181"/>
      <c r="CA29" s="181"/>
      <c r="CB29" s="181"/>
      <c r="CC29" s="181"/>
      <c r="CD29" s="181"/>
      <c r="CE29" s="181"/>
      <c r="CF29" s="181"/>
      <c r="CG29" s="181"/>
      <c r="CH29" s="181"/>
      <c r="CI29" s="181"/>
      <c r="CJ29" s="181"/>
      <c r="CK29" s="181"/>
      <c r="CL29" s="179"/>
      <c r="CM29" s="179"/>
      <c r="CN29" s="179"/>
      <c r="CO29" s="179"/>
      <c r="CP29" s="179"/>
      <c r="CQ29" s="179"/>
      <c r="CR29" s="179"/>
      <c r="CS29" s="179"/>
      <c r="CT29" s="179"/>
      <c r="CU29" s="179"/>
      <c r="CV29" s="179"/>
      <c r="CW29" s="179"/>
    </row>
    <row r="30" spans="1:101" ht="16.25" customHeight="1">
      <c r="A30" s="34"/>
      <c r="B30" s="27"/>
      <c r="C30" s="27"/>
      <c r="D30" s="317"/>
      <c r="E30" s="28"/>
      <c r="F30" s="434"/>
      <c r="G30" s="435"/>
      <c r="H30" s="435"/>
      <c r="I30" s="435"/>
      <c r="J30" s="435"/>
      <c r="K30" s="435"/>
      <c r="L30" s="434"/>
      <c r="M30" s="436"/>
      <c r="N30" s="437"/>
      <c r="O30" s="438"/>
      <c r="P30" s="439"/>
      <c r="Q30" s="440"/>
      <c r="R30" s="440"/>
      <c r="S30" s="438"/>
      <c r="T30" s="438"/>
      <c r="U30" s="30"/>
      <c r="V30" s="28"/>
      <c r="W30" s="31"/>
      <c r="X30" s="32"/>
      <c r="Y30" s="32"/>
      <c r="Z30" s="29"/>
      <c r="AA30" s="29"/>
      <c r="AB30" s="29"/>
      <c r="AC30" s="29"/>
      <c r="AD30" s="29"/>
      <c r="AE30" s="29"/>
      <c r="AF30" s="29"/>
      <c r="AG30" s="29"/>
      <c r="AH30" s="29"/>
      <c r="AI30" s="29"/>
      <c r="AJ30" s="29"/>
      <c r="AK30" s="29"/>
      <c r="AL30" s="33"/>
      <c r="AM30" s="29"/>
      <c r="AN30" s="29"/>
      <c r="AO30" s="29"/>
      <c r="AP30" s="29"/>
      <c r="AQ30" s="29"/>
      <c r="AR30" s="29"/>
      <c r="AS30" s="29"/>
      <c r="AT30" s="29"/>
      <c r="AU30" s="29"/>
      <c r="AV30" s="29"/>
      <c r="AW30" s="29"/>
      <c r="AX30" s="29"/>
      <c r="AY30" s="33"/>
      <c r="AZ30" s="29"/>
      <c r="BA30" s="29"/>
      <c r="BB30" s="29"/>
      <c r="BC30" s="29"/>
      <c r="BD30" s="29"/>
      <c r="BE30" s="29"/>
      <c r="BF30" s="29"/>
      <c r="BG30" s="29"/>
      <c r="BH30" s="29"/>
      <c r="BI30" s="29"/>
      <c r="BJ30" s="29"/>
      <c r="BK30" s="29"/>
      <c r="BL30" s="33"/>
      <c r="BM30" s="29"/>
      <c r="BN30" s="29"/>
      <c r="BO30" s="29"/>
      <c r="BP30" s="29"/>
      <c r="BQ30" s="29"/>
      <c r="BR30" s="29"/>
      <c r="BS30" s="29"/>
      <c r="BT30" s="29"/>
      <c r="BU30" s="29"/>
      <c r="BV30" s="29"/>
      <c r="BW30" s="29"/>
      <c r="BX30" s="29"/>
      <c r="BY30" s="33"/>
      <c r="BZ30" s="181"/>
      <c r="CA30" s="181"/>
      <c r="CB30" s="181"/>
      <c r="CC30" s="181"/>
      <c r="CD30" s="181"/>
      <c r="CE30" s="181"/>
      <c r="CF30" s="181"/>
      <c r="CG30" s="181"/>
      <c r="CH30" s="181"/>
      <c r="CI30" s="181"/>
      <c r="CJ30" s="181"/>
      <c r="CK30" s="181"/>
      <c r="CL30" s="179"/>
      <c r="CM30" s="179"/>
      <c r="CN30" s="179"/>
      <c r="CO30" s="179"/>
      <c r="CP30" s="179"/>
      <c r="CQ30" s="179"/>
      <c r="CR30" s="179"/>
      <c r="CS30" s="179"/>
      <c r="CT30" s="179"/>
      <c r="CU30" s="179"/>
      <c r="CV30" s="179"/>
      <c r="CW30" s="179"/>
    </row>
    <row r="31" spans="1:101" ht="12.75" customHeight="1">
      <c r="A31" s="34"/>
      <c r="B31" s="27"/>
      <c r="C31" s="27"/>
      <c r="F31" s="438"/>
      <c r="G31" s="438"/>
      <c r="H31" s="438"/>
      <c r="I31" s="438"/>
      <c r="J31" s="438"/>
      <c r="K31" s="438"/>
      <c r="L31" s="441"/>
      <c r="M31" s="437"/>
      <c r="N31" s="437"/>
      <c r="O31" s="438"/>
      <c r="P31" s="439"/>
      <c r="Q31" s="440"/>
      <c r="R31" s="440"/>
      <c r="S31" s="438"/>
      <c r="T31" s="438"/>
      <c r="U31" s="30"/>
      <c r="V31" s="28"/>
      <c r="W31" s="31"/>
      <c r="X31" s="32"/>
      <c r="Y31" s="32"/>
      <c r="Z31" s="29"/>
      <c r="AA31" s="29"/>
      <c r="AB31" s="29"/>
      <c r="AC31" s="29"/>
      <c r="AD31" s="29"/>
      <c r="AE31" s="29"/>
      <c r="AF31" s="29"/>
      <c r="AG31" s="29"/>
      <c r="AH31" s="29"/>
      <c r="AI31" s="29"/>
      <c r="AJ31" s="29"/>
      <c r="AK31" s="29"/>
      <c r="AL31" s="33"/>
      <c r="AM31" s="29"/>
      <c r="AN31" s="29"/>
      <c r="AO31" s="29"/>
      <c r="AP31" s="29"/>
      <c r="AQ31" s="29"/>
      <c r="AR31" s="29"/>
      <c r="AS31" s="29"/>
      <c r="AT31" s="29"/>
      <c r="AU31" s="29"/>
      <c r="AV31" s="29"/>
      <c r="AW31" s="29"/>
      <c r="AX31" s="29"/>
      <c r="AY31" s="33"/>
      <c r="AZ31" s="29"/>
      <c r="BA31" s="29"/>
      <c r="BB31" s="29"/>
      <c r="BC31" s="29"/>
      <c r="BD31" s="29"/>
      <c r="BE31" s="29"/>
      <c r="BF31" s="29"/>
      <c r="BG31" s="29"/>
      <c r="BH31" s="29"/>
      <c r="BI31" s="29"/>
      <c r="BJ31" s="29"/>
      <c r="BK31" s="29"/>
      <c r="BL31" s="33"/>
      <c r="BM31" s="29"/>
      <c r="BN31" s="29"/>
      <c r="BO31" s="29"/>
      <c r="BP31" s="29"/>
      <c r="BQ31" s="29"/>
      <c r="BR31" s="29"/>
      <c r="BS31" s="29"/>
      <c r="BT31" s="29"/>
      <c r="BU31" s="29"/>
      <c r="BV31" s="29"/>
      <c r="BW31" s="29"/>
      <c r="BX31" s="29"/>
      <c r="BY31" s="33"/>
      <c r="BZ31" s="181"/>
      <c r="CA31" s="181"/>
      <c r="CB31" s="181"/>
      <c r="CC31" s="181"/>
      <c r="CD31" s="181"/>
      <c r="CE31" s="181"/>
      <c r="CF31" s="181"/>
      <c r="CG31" s="181"/>
      <c r="CH31" s="181"/>
      <c r="CI31" s="181"/>
      <c r="CJ31" s="181"/>
      <c r="CK31" s="181"/>
      <c r="CL31" s="179"/>
      <c r="CM31" s="179"/>
      <c r="CN31" s="179"/>
      <c r="CO31" s="179"/>
      <c r="CP31" s="179"/>
      <c r="CQ31" s="179"/>
      <c r="CR31" s="179"/>
      <c r="CS31" s="179"/>
      <c r="CT31" s="179"/>
      <c r="CU31" s="179"/>
      <c r="CV31" s="179"/>
      <c r="CW31" s="179"/>
    </row>
    <row r="32" spans="1:101" ht="12.75" customHeight="1">
      <c r="A32" s="34"/>
      <c r="B32" s="27"/>
      <c r="C32" s="27"/>
      <c r="F32" s="562"/>
      <c r="G32" s="562"/>
      <c r="H32" s="562"/>
      <c r="I32" s="562"/>
      <c r="J32" s="562"/>
      <c r="K32" s="562"/>
      <c r="L32" s="562"/>
      <c r="M32" s="562"/>
      <c r="N32" s="562"/>
      <c r="O32" s="562"/>
      <c r="P32" s="562"/>
      <c r="Q32" s="562"/>
      <c r="R32" s="562"/>
      <c r="S32" s="562"/>
      <c r="T32" s="562"/>
      <c r="U32" s="30"/>
      <c r="V32" s="28"/>
      <c r="W32" s="31"/>
      <c r="X32" s="32"/>
      <c r="Y32" s="32"/>
      <c r="Z32" s="29"/>
      <c r="AA32" s="29"/>
      <c r="AB32" s="29"/>
      <c r="AC32" s="29"/>
      <c r="AD32" s="29"/>
      <c r="AE32" s="29"/>
      <c r="AF32" s="29"/>
      <c r="AG32" s="29"/>
      <c r="AH32" s="29"/>
      <c r="AI32" s="29"/>
      <c r="AJ32" s="29"/>
      <c r="AK32" s="29"/>
      <c r="AL32" s="33"/>
      <c r="AM32" s="29"/>
      <c r="AN32" s="29"/>
      <c r="AO32" s="29"/>
      <c r="AP32" s="29"/>
      <c r="AQ32" s="29"/>
      <c r="AR32" s="29"/>
      <c r="AS32" s="29"/>
      <c r="AT32" s="29"/>
      <c r="AU32" s="29"/>
      <c r="AV32" s="29"/>
      <c r="AW32" s="29"/>
      <c r="AX32" s="29"/>
      <c r="AY32" s="33"/>
      <c r="AZ32" s="29"/>
      <c r="BA32" s="29"/>
      <c r="BB32" s="29"/>
      <c r="BC32" s="29"/>
      <c r="BD32" s="29"/>
      <c r="BE32" s="29"/>
      <c r="BF32" s="29"/>
      <c r="BG32" s="29"/>
      <c r="BH32" s="29"/>
      <c r="BI32" s="29"/>
      <c r="BJ32" s="29"/>
      <c r="BK32" s="29"/>
      <c r="BL32" s="33"/>
      <c r="BM32" s="29"/>
      <c r="BN32" s="29"/>
      <c r="BO32" s="29"/>
      <c r="BP32" s="29"/>
      <c r="BQ32" s="29"/>
      <c r="BR32" s="29"/>
      <c r="BS32" s="29"/>
      <c r="BT32" s="29"/>
      <c r="BU32" s="29"/>
      <c r="BV32" s="29"/>
      <c r="BW32" s="29"/>
      <c r="BX32" s="29"/>
      <c r="BY32" s="33"/>
      <c r="BZ32" s="181"/>
      <c r="CA32" s="181"/>
      <c r="CB32" s="181"/>
      <c r="CC32" s="181"/>
      <c r="CD32" s="181"/>
      <c r="CE32" s="181"/>
      <c r="CF32" s="181"/>
      <c r="CG32" s="181"/>
      <c r="CH32" s="181"/>
      <c r="CI32" s="181"/>
      <c r="CJ32" s="181"/>
      <c r="CK32" s="181"/>
      <c r="CL32" s="179"/>
      <c r="CM32" s="179"/>
      <c r="CN32" s="179"/>
      <c r="CO32" s="179"/>
      <c r="CP32" s="179"/>
      <c r="CQ32" s="179"/>
      <c r="CR32" s="179"/>
      <c r="CS32" s="179"/>
      <c r="CT32" s="179"/>
      <c r="CU32" s="179"/>
      <c r="CV32" s="179"/>
      <c r="CW32" s="179"/>
    </row>
    <row r="33" spans="1:101" ht="12.75" customHeight="1">
      <c r="A33" s="34"/>
      <c r="B33" s="27"/>
      <c r="C33" s="27"/>
      <c r="F33" s="438"/>
      <c r="G33" s="438"/>
      <c r="H33" s="438"/>
      <c r="I33" s="438"/>
      <c r="J33" s="438"/>
      <c r="K33" s="438"/>
      <c r="L33" s="441"/>
      <c r="M33" s="437"/>
      <c r="N33" s="437"/>
      <c r="O33" s="438"/>
      <c r="P33" s="439"/>
      <c r="Q33" s="440"/>
      <c r="R33" s="440"/>
      <c r="S33" s="438"/>
      <c r="T33" s="438"/>
      <c r="U33" s="30"/>
      <c r="V33" s="28"/>
      <c r="W33" s="31"/>
      <c r="X33" s="32"/>
      <c r="Y33" s="32"/>
      <c r="Z33" s="29"/>
      <c r="AA33" s="29"/>
      <c r="AB33" s="29"/>
      <c r="AC33" s="29"/>
      <c r="AD33" s="29"/>
      <c r="AE33" s="29"/>
      <c r="AF33" s="29"/>
      <c r="AG33" s="29"/>
      <c r="AH33" s="29"/>
      <c r="AI33" s="29"/>
      <c r="AJ33" s="29"/>
      <c r="AK33" s="29"/>
      <c r="AL33" s="33"/>
      <c r="AM33" s="29"/>
      <c r="AN33" s="29"/>
      <c r="AO33" s="29"/>
      <c r="AP33" s="29"/>
      <c r="AQ33" s="29"/>
      <c r="AR33" s="29"/>
      <c r="AS33" s="29"/>
      <c r="AT33" s="29"/>
      <c r="AU33" s="29"/>
      <c r="AV33" s="29"/>
      <c r="AW33" s="29"/>
      <c r="AX33" s="29"/>
      <c r="AY33" s="33"/>
      <c r="AZ33" s="29"/>
      <c r="BA33" s="29"/>
      <c r="BB33" s="29"/>
      <c r="BC33" s="29"/>
      <c r="BD33" s="29"/>
      <c r="BE33" s="29"/>
      <c r="BF33" s="29"/>
      <c r="BG33" s="29"/>
      <c r="BH33" s="29"/>
      <c r="BI33" s="29"/>
      <c r="BJ33" s="29"/>
      <c r="BK33" s="29"/>
      <c r="BL33" s="33"/>
      <c r="BM33" s="29"/>
      <c r="BN33" s="29"/>
      <c r="BO33" s="29"/>
      <c r="BP33" s="29"/>
      <c r="BQ33" s="29"/>
      <c r="BR33" s="29"/>
      <c r="BS33" s="29"/>
      <c r="BT33" s="29"/>
      <c r="BU33" s="29"/>
      <c r="BV33" s="29"/>
      <c r="BW33" s="29"/>
      <c r="BX33" s="29"/>
      <c r="BY33" s="33"/>
      <c r="BZ33" s="181"/>
      <c r="CA33" s="181"/>
      <c r="CB33" s="181"/>
      <c r="CC33" s="181"/>
      <c r="CD33" s="181"/>
      <c r="CE33" s="181"/>
      <c r="CF33" s="181"/>
      <c r="CG33" s="181"/>
      <c r="CH33" s="181"/>
      <c r="CI33" s="181"/>
      <c r="CJ33" s="181"/>
      <c r="CK33" s="181"/>
      <c r="CL33" s="179"/>
      <c r="CM33" s="179"/>
      <c r="CN33" s="179"/>
      <c r="CO33" s="179"/>
      <c r="CP33" s="179"/>
      <c r="CQ33" s="179"/>
      <c r="CR33" s="179"/>
      <c r="CS33" s="179"/>
      <c r="CT33" s="179"/>
      <c r="CU33" s="179"/>
      <c r="CV33" s="179"/>
      <c r="CW33" s="179"/>
    </row>
    <row r="34" spans="1:101" ht="12.75" customHeight="1">
      <c r="A34" s="34"/>
      <c r="B34" s="27"/>
      <c r="C34" s="27"/>
      <c r="F34" s="442"/>
      <c r="G34" s="438"/>
      <c r="H34" s="438"/>
      <c r="I34" s="438"/>
      <c r="J34" s="438"/>
      <c r="K34" s="438"/>
      <c r="L34" s="563"/>
      <c r="M34" s="563"/>
      <c r="N34" s="563"/>
      <c r="O34" s="563"/>
      <c r="P34" s="563"/>
      <c r="Q34" s="563"/>
      <c r="R34" s="563"/>
      <c r="S34" s="563"/>
      <c r="T34" s="563"/>
      <c r="U34" s="30"/>
      <c r="V34" s="28"/>
      <c r="W34" s="31"/>
      <c r="X34" s="32"/>
      <c r="Y34" s="32"/>
      <c r="Z34" s="29"/>
      <c r="AA34" s="29"/>
      <c r="AB34" s="29"/>
      <c r="AC34" s="29"/>
      <c r="AD34" s="29"/>
      <c r="AE34" s="29"/>
      <c r="AF34" s="29"/>
      <c r="AG34" s="29"/>
      <c r="AH34" s="29"/>
      <c r="AI34" s="29"/>
      <c r="AJ34" s="29"/>
      <c r="AK34" s="29"/>
      <c r="AL34" s="33"/>
      <c r="AM34" s="29"/>
      <c r="AN34" s="29"/>
      <c r="AO34" s="29"/>
      <c r="AP34" s="29"/>
      <c r="AQ34" s="29"/>
      <c r="AR34" s="29"/>
      <c r="AS34" s="29"/>
      <c r="AT34" s="29"/>
      <c r="AU34" s="29"/>
      <c r="AV34" s="29"/>
      <c r="AW34" s="29"/>
      <c r="AX34" s="29"/>
      <c r="AY34" s="33"/>
      <c r="AZ34" s="29"/>
      <c r="BA34" s="29"/>
      <c r="BB34" s="29"/>
      <c r="BC34" s="29"/>
      <c r="BD34" s="29"/>
      <c r="BE34" s="29"/>
      <c r="BF34" s="29"/>
      <c r="BG34" s="29"/>
      <c r="BH34" s="29"/>
      <c r="BI34" s="29"/>
      <c r="BJ34" s="29"/>
      <c r="BK34" s="29"/>
      <c r="BL34" s="33"/>
      <c r="BM34" s="29"/>
      <c r="BN34" s="29"/>
      <c r="BO34" s="29"/>
      <c r="BP34" s="29"/>
      <c r="BQ34" s="29"/>
      <c r="BR34" s="29"/>
      <c r="BS34" s="29"/>
      <c r="BT34" s="29"/>
      <c r="BU34" s="29"/>
      <c r="BV34" s="29"/>
      <c r="BW34" s="29"/>
      <c r="BX34" s="29"/>
      <c r="BY34" s="33"/>
      <c r="BZ34" s="181"/>
      <c r="CA34" s="181"/>
      <c r="CB34" s="181"/>
      <c r="CC34" s="181"/>
      <c r="CD34" s="181"/>
      <c r="CE34" s="181"/>
      <c r="CF34" s="181"/>
      <c r="CG34" s="181"/>
      <c r="CH34" s="181"/>
      <c r="CI34" s="181"/>
      <c r="CJ34" s="181"/>
      <c r="CK34" s="181"/>
      <c r="CL34" s="179"/>
      <c r="CM34" s="179"/>
      <c r="CN34" s="179"/>
      <c r="CO34" s="179"/>
      <c r="CP34" s="179"/>
      <c r="CQ34" s="179"/>
      <c r="CR34" s="179"/>
      <c r="CS34" s="179"/>
      <c r="CT34" s="179"/>
      <c r="CU34" s="179"/>
      <c r="CV34" s="179"/>
      <c r="CW34" s="179"/>
    </row>
    <row r="35" spans="1:101" ht="12.75" customHeight="1">
      <c r="A35" s="34"/>
      <c r="B35" s="27"/>
      <c r="C35" s="27"/>
      <c r="F35" s="442"/>
      <c r="G35" s="438"/>
      <c r="H35" s="438"/>
      <c r="I35" s="438"/>
      <c r="J35" s="438"/>
      <c r="K35" s="438"/>
      <c r="L35" s="563"/>
      <c r="M35" s="563"/>
      <c r="N35" s="563"/>
      <c r="O35" s="563"/>
      <c r="P35" s="563"/>
      <c r="Q35" s="563"/>
      <c r="R35" s="563"/>
      <c r="S35" s="563"/>
      <c r="T35" s="563"/>
      <c r="U35" s="30"/>
      <c r="V35" s="28"/>
      <c r="W35" s="31"/>
      <c r="X35" s="32"/>
      <c r="Y35" s="32"/>
      <c r="Z35" s="29"/>
      <c r="AA35" s="29"/>
      <c r="AB35" s="29"/>
      <c r="AC35" s="29"/>
      <c r="AD35" s="29"/>
      <c r="AE35" s="29"/>
      <c r="AF35" s="29"/>
      <c r="AG35" s="29"/>
      <c r="AH35" s="29"/>
      <c r="AI35" s="29"/>
      <c r="AJ35" s="29"/>
      <c r="AK35" s="29"/>
      <c r="AL35" s="33"/>
      <c r="AM35" s="29"/>
      <c r="AN35" s="29"/>
      <c r="AO35" s="29"/>
      <c r="AP35" s="29"/>
      <c r="AQ35" s="29"/>
      <c r="AR35" s="29"/>
      <c r="AS35" s="29"/>
      <c r="AT35" s="29"/>
      <c r="AU35" s="29"/>
      <c r="AV35" s="29"/>
      <c r="AW35" s="29"/>
      <c r="AX35" s="29"/>
      <c r="AY35" s="33"/>
      <c r="AZ35" s="29"/>
      <c r="BA35" s="29"/>
      <c r="BB35" s="29"/>
      <c r="BC35" s="29"/>
      <c r="BD35" s="29"/>
      <c r="BE35" s="29"/>
      <c r="BF35" s="29"/>
      <c r="BG35" s="29"/>
      <c r="BH35" s="29"/>
      <c r="BI35" s="29"/>
      <c r="BJ35" s="29"/>
      <c r="BK35" s="29"/>
      <c r="BL35" s="33"/>
      <c r="BM35" s="29"/>
      <c r="BN35" s="29"/>
      <c r="BO35" s="29"/>
      <c r="BP35" s="29"/>
      <c r="BQ35" s="29"/>
      <c r="BR35" s="29"/>
      <c r="BS35" s="29"/>
      <c r="BT35" s="29"/>
      <c r="BU35" s="29"/>
      <c r="BV35" s="29"/>
      <c r="BW35" s="29"/>
      <c r="BX35" s="29"/>
      <c r="BY35" s="33"/>
      <c r="BZ35" s="181"/>
      <c r="CA35" s="181"/>
      <c r="CB35" s="181"/>
      <c r="CC35" s="181"/>
      <c r="CD35" s="181"/>
      <c r="CE35" s="181"/>
      <c r="CF35" s="181"/>
      <c r="CG35" s="181"/>
      <c r="CH35" s="181"/>
      <c r="CI35" s="181"/>
      <c r="CJ35" s="181"/>
      <c r="CK35" s="181"/>
      <c r="CL35" s="179"/>
      <c r="CM35" s="179"/>
      <c r="CN35" s="179"/>
      <c r="CO35" s="179"/>
      <c r="CP35" s="179"/>
      <c r="CQ35" s="179"/>
      <c r="CR35" s="179"/>
      <c r="CS35" s="179"/>
      <c r="CT35" s="179"/>
      <c r="CU35" s="179"/>
      <c r="CV35" s="179"/>
      <c r="CW35" s="179"/>
    </row>
    <row r="36" spans="1:101" ht="12.75" customHeight="1">
      <c r="A36" s="34"/>
      <c r="B36" s="27"/>
      <c r="C36" s="27"/>
      <c r="F36" s="442"/>
      <c r="G36" s="438"/>
      <c r="H36" s="438"/>
      <c r="I36" s="438"/>
      <c r="J36" s="438"/>
      <c r="K36" s="438"/>
      <c r="L36" s="563"/>
      <c r="M36" s="563"/>
      <c r="N36" s="563"/>
      <c r="O36" s="563"/>
      <c r="P36" s="563"/>
      <c r="Q36" s="563"/>
      <c r="R36" s="563"/>
      <c r="S36" s="563"/>
      <c r="T36" s="563"/>
      <c r="U36" s="30"/>
      <c r="V36" s="28"/>
      <c r="W36" s="31"/>
      <c r="X36" s="32"/>
      <c r="Y36" s="32"/>
      <c r="Z36" s="29"/>
      <c r="AA36" s="29"/>
      <c r="AB36" s="29"/>
      <c r="AC36" s="29"/>
      <c r="AD36" s="29"/>
      <c r="AE36" s="29"/>
      <c r="AF36" s="29"/>
      <c r="AG36" s="29"/>
      <c r="AH36" s="29"/>
      <c r="AI36" s="29"/>
      <c r="AJ36" s="29"/>
      <c r="AK36" s="29"/>
      <c r="AL36" s="33"/>
      <c r="AM36" s="29"/>
      <c r="AN36" s="29"/>
      <c r="AO36" s="29"/>
      <c r="AP36" s="29"/>
      <c r="AQ36" s="29"/>
      <c r="AR36" s="29"/>
      <c r="AS36" s="29"/>
      <c r="AT36" s="29"/>
      <c r="AU36" s="29"/>
      <c r="AV36" s="29"/>
      <c r="AW36" s="29"/>
      <c r="AX36" s="29"/>
      <c r="AY36" s="33"/>
      <c r="AZ36" s="29"/>
      <c r="BA36" s="29"/>
      <c r="BB36" s="29"/>
      <c r="BC36" s="29"/>
      <c r="BD36" s="29"/>
      <c r="BE36" s="29"/>
      <c r="BF36" s="29"/>
      <c r="BG36" s="29"/>
      <c r="BH36" s="29"/>
      <c r="BI36" s="29"/>
      <c r="BJ36" s="29"/>
      <c r="BK36" s="29"/>
      <c r="BL36" s="33"/>
      <c r="BM36" s="29"/>
      <c r="BN36" s="29"/>
      <c r="BO36" s="29"/>
      <c r="BP36" s="29"/>
      <c r="BQ36" s="29"/>
      <c r="BR36" s="29"/>
      <c r="BS36" s="29"/>
      <c r="BT36" s="29"/>
      <c r="BU36" s="29"/>
      <c r="BV36" s="29"/>
      <c r="BW36" s="29"/>
      <c r="BX36" s="29"/>
      <c r="BY36" s="33"/>
      <c r="BZ36" s="181"/>
      <c r="CA36" s="181"/>
      <c r="CB36" s="181"/>
      <c r="CC36" s="181"/>
      <c r="CD36" s="181"/>
      <c r="CE36" s="181"/>
      <c r="CF36" s="181"/>
      <c r="CG36" s="181"/>
      <c r="CH36" s="181"/>
      <c r="CI36" s="181"/>
      <c r="CJ36" s="181"/>
      <c r="CK36" s="181"/>
      <c r="CL36" s="179"/>
      <c r="CM36" s="179"/>
      <c r="CN36" s="179"/>
      <c r="CO36" s="179"/>
      <c r="CP36" s="179"/>
      <c r="CQ36" s="179"/>
      <c r="CR36" s="179"/>
      <c r="CS36" s="179"/>
      <c r="CT36" s="179"/>
      <c r="CU36" s="179"/>
      <c r="CV36" s="179"/>
      <c r="CW36" s="179"/>
    </row>
    <row r="37" spans="1:101" ht="12.75" customHeight="1">
      <c r="A37" s="34"/>
      <c r="B37" s="27"/>
      <c r="C37" s="27"/>
      <c r="F37" s="438"/>
      <c r="G37" s="438"/>
      <c r="H37" s="438"/>
      <c r="I37" s="438"/>
      <c r="J37" s="438"/>
      <c r="K37" s="438"/>
      <c r="L37" s="441"/>
      <c r="M37" s="437"/>
      <c r="N37" s="437"/>
      <c r="O37" s="438"/>
      <c r="P37" s="439"/>
      <c r="Q37" s="440"/>
      <c r="R37" s="440"/>
      <c r="S37" s="438"/>
      <c r="T37" s="438"/>
      <c r="U37" s="30"/>
      <c r="V37" s="28"/>
      <c r="W37" s="31"/>
      <c r="X37" s="32"/>
      <c r="Y37" s="32"/>
      <c r="Z37" s="29"/>
      <c r="AA37" s="29"/>
      <c r="AB37" s="29"/>
      <c r="AC37" s="29"/>
      <c r="AD37" s="29"/>
      <c r="AE37" s="29"/>
      <c r="AF37" s="29"/>
      <c r="AG37" s="29"/>
      <c r="AH37" s="29"/>
      <c r="AI37" s="29"/>
      <c r="AJ37" s="29"/>
      <c r="AK37" s="29"/>
      <c r="AL37" s="33"/>
      <c r="AM37" s="29"/>
      <c r="AN37" s="29"/>
      <c r="AO37" s="29"/>
      <c r="AP37" s="29"/>
      <c r="AQ37" s="29"/>
      <c r="AR37" s="29"/>
      <c r="AS37" s="29"/>
      <c r="AT37" s="29"/>
      <c r="AU37" s="29"/>
      <c r="AV37" s="29"/>
      <c r="AW37" s="29"/>
      <c r="AX37" s="29"/>
      <c r="AY37" s="33"/>
      <c r="AZ37" s="29"/>
      <c r="BA37" s="29"/>
      <c r="BB37" s="29"/>
      <c r="BC37" s="29"/>
      <c r="BD37" s="29"/>
      <c r="BE37" s="29"/>
      <c r="BF37" s="29"/>
      <c r="BG37" s="29"/>
      <c r="BH37" s="29"/>
      <c r="BI37" s="29"/>
      <c r="BJ37" s="29"/>
      <c r="BK37" s="29"/>
      <c r="BL37" s="33"/>
      <c r="BM37" s="29"/>
      <c r="BN37" s="29"/>
      <c r="BO37" s="29"/>
      <c r="BP37" s="29"/>
      <c r="BQ37" s="29"/>
      <c r="BR37" s="29"/>
      <c r="BS37" s="29"/>
      <c r="BT37" s="29"/>
      <c r="BU37" s="29"/>
      <c r="BV37" s="29"/>
      <c r="BW37" s="29"/>
      <c r="BX37" s="29"/>
      <c r="BY37" s="33"/>
      <c r="BZ37" s="181"/>
      <c r="CA37" s="181"/>
      <c r="CB37" s="181"/>
      <c r="CC37" s="181"/>
      <c r="CD37" s="181"/>
      <c r="CE37" s="181"/>
      <c r="CF37" s="181"/>
      <c r="CG37" s="181"/>
      <c r="CH37" s="181"/>
      <c r="CI37" s="181"/>
      <c r="CJ37" s="181"/>
      <c r="CK37" s="181"/>
      <c r="CL37" s="179"/>
      <c r="CM37" s="179"/>
      <c r="CN37" s="179"/>
      <c r="CO37" s="179"/>
      <c r="CP37" s="179"/>
      <c r="CQ37" s="179"/>
      <c r="CR37" s="179"/>
      <c r="CS37" s="179"/>
      <c r="CT37" s="179"/>
      <c r="CU37" s="179"/>
      <c r="CV37" s="179"/>
      <c r="CW37" s="179"/>
    </row>
    <row r="38" spans="1:101" ht="12.75" customHeight="1">
      <c r="A38" s="34"/>
      <c r="B38" s="27"/>
      <c r="C38" s="27"/>
      <c r="F38" s="438"/>
      <c r="G38" s="438"/>
      <c r="H38" s="438"/>
      <c r="I38" s="438"/>
      <c r="J38" s="438"/>
      <c r="K38" s="438"/>
      <c r="L38" s="441"/>
      <c r="M38" s="443"/>
      <c r="N38" s="550"/>
      <c r="O38" s="550"/>
      <c r="P38" s="439"/>
      <c r="Q38" s="440"/>
      <c r="R38" s="440"/>
      <c r="S38" s="438"/>
      <c r="T38" s="438"/>
      <c r="U38" s="30"/>
      <c r="V38" s="28"/>
      <c r="W38" s="31"/>
      <c r="X38" s="32"/>
      <c r="Y38" s="32"/>
      <c r="Z38" s="29"/>
      <c r="AA38" s="29"/>
      <c r="AB38" s="29"/>
      <c r="AC38" s="29"/>
      <c r="AD38" s="29"/>
      <c r="AE38" s="29"/>
      <c r="AF38" s="29"/>
      <c r="AG38" s="29"/>
      <c r="AH38" s="29"/>
      <c r="AI38" s="29"/>
      <c r="AJ38" s="29"/>
      <c r="AK38" s="29"/>
      <c r="AL38" s="33"/>
      <c r="AM38" s="29"/>
      <c r="AN38" s="29"/>
      <c r="AO38" s="29"/>
      <c r="AP38" s="29"/>
      <c r="AQ38" s="29"/>
      <c r="AR38" s="29"/>
      <c r="AS38" s="29"/>
      <c r="AT38" s="29"/>
      <c r="AU38" s="29"/>
      <c r="AV38" s="29"/>
      <c r="AW38" s="29"/>
      <c r="AX38" s="29"/>
      <c r="AY38" s="33"/>
      <c r="AZ38" s="29"/>
      <c r="BA38" s="29"/>
      <c r="BB38" s="29"/>
      <c r="BC38" s="29"/>
      <c r="BD38" s="29"/>
      <c r="BE38" s="29"/>
      <c r="BF38" s="29"/>
      <c r="BG38" s="29"/>
      <c r="BH38" s="29"/>
      <c r="BI38" s="29"/>
      <c r="BJ38" s="29"/>
      <c r="BK38" s="29"/>
      <c r="BL38" s="33"/>
      <c r="BM38" s="29"/>
      <c r="BN38" s="29"/>
      <c r="BO38" s="29"/>
      <c r="BP38" s="29"/>
      <c r="BQ38" s="29"/>
      <c r="BR38" s="29"/>
      <c r="BS38" s="29"/>
      <c r="BT38" s="29"/>
      <c r="BU38" s="29"/>
      <c r="BV38" s="29"/>
      <c r="BW38" s="29"/>
      <c r="BX38" s="29"/>
      <c r="BY38" s="33"/>
      <c r="BZ38" s="181"/>
      <c r="CA38" s="181"/>
      <c r="CB38" s="181"/>
      <c r="CC38" s="181"/>
      <c r="CD38" s="181"/>
      <c r="CE38" s="181"/>
      <c r="CF38" s="181"/>
      <c r="CG38" s="181"/>
      <c r="CH38" s="181"/>
      <c r="CI38" s="181"/>
      <c r="CJ38" s="181"/>
      <c r="CK38" s="181"/>
      <c r="CL38" s="179"/>
      <c r="CM38" s="179"/>
      <c r="CN38" s="179"/>
      <c r="CO38" s="179"/>
      <c r="CP38" s="179"/>
      <c r="CQ38" s="179"/>
      <c r="CR38" s="179"/>
      <c r="CS38" s="179"/>
      <c r="CT38" s="179"/>
      <c r="CU38" s="179"/>
      <c r="CV38" s="179"/>
      <c r="CW38" s="179"/>
    </row>
    <row r="39" spans="1:101" ht="12.75" customHeight="1">
      <c r="A39" s="34"/>
      <c r="F39" s="437"/>
      <c r="G39" s="437"/>
      <c r="H39" s="437"/>
      <c r="I39" s="437"/>
      <c r="J39" s="437"/>
      <c r="K39" s="437"/>
      <c r="L39" s="441"/>
      <c r="M39" s="437"/>
      <c r="N39" s="437"/>
      <c r="O39" s="437"/>
      <c r="P39" s="437"/>
      <c r="Q39" s="438"/>
      <c r="R39" s="438"/>
      <c r="S39" s="437"/>
      <c r="T39" s="437"/>
    </row>
    <row r="40" spans="1:101" ht="12.75" customHeight="1">
      <c r="A40" s="34"/>
      <c r="H40" s="17"/>
    </row>
    <row r="41" spans="1:101" ht="12.75" customHeight="1">
      <c r="A41" s="34"/>
    </row>
    <row r="42" spans="1:101" ht="16.25" customHeight="1">
      <c r="A42" s="34"/>
    </row>
    <row r="43" spans="1:101" ht="16.25" customHeight="1">
      <c r="A43" s="34"/>
    </row>
    <row r="44" spans="1:101" ht="16.25" customHeight="1">
      <c r="A44" s="34"/>
    </row>
    <row r="45" spans="1:101" ht="16.25" customHeight="1">
      <c r="A45" s="34"/>
    </row>
    <row r="46" spans="1:101" ht="16.25" customHeight="1">
      <c r="A46" s="34"/>
    </row>
    <row r="47" spans="1:101" ht="16.25" customHeight="1">
      <c r="A47" s="34"/>
    </row>
    <row r="48" spans="1:101" ht="16.25" customHeight="1">
      <c r="A48" s="34"/>
    </row>
    <row r="49" spans="1:1" ht="16.25" customHeight="1">
      <c r="A49" s="34"/>
    </row>
    <row r="50" spans="1:1" ht="16.25" customHeight="1">
      <c r="A50" s="34"/>
    </row>
    <row r="51" spans="1:1" ht="16.25" customHeight="1">
      <c r="A51" s="34"/>
    </row>
    <row r="52" spans="1:1" ht="16.25" customHeight="1">
      <c r="A52" s="34"/>
    </row>
    <row r="53" spans="1:1" ht="16.25" customHeight="1">
      <c r="A53" s="34"/>
    </row>
    <row r="54" spans="1:1" ht="16.25" customHeight="1">
      <c r="A54" s="34"/>
    </row>
    <row r="55" spans="1:1" ht="16.25" customHeight="1">
      <c r="A55" s="34"/>
    </row>
    <row r="56" spans="1:1" ht="16.25" customHeight="1">
      <c r="A56" s="34"/>
    </row>
    <row r="57" spans="1:1" ht="16.25" customHeight="1">
      <c r="A57" s="34"/>
    </row>
    <row r="58" spans="1:1" ht="16.25" customHeight="1">
      <c r="A58" s="34"/>
    </row>
    <row r="59" spans="1:1" ht="16.25" customHeight="1">
      <c r="A59" s="34"/>
    </row>
    <row r="60" spans="1:1" ht="16.25" customHeight="1">
      <c r="A60" s="34"/>
    </row>
    <row r="61" spans="1:1" ht="16.25" customHeight="1">
      <c r="A61" s="34"/>
    </row>
    <row r="62" spans="1:1" ht="16.25" customHeight="1">
      <c r="A62" s="34"/>
    </row>
    <row r="63" spans="1:1" ht="16.25" customHeight="1">
      <c r="A63" s="34"/>
    </row>
    <row r="64" spans="1:1" ht="16.25" customHeight="1">
      <c r="A64" s="34"/>
    </row>
    <row r="65" spans="1:1" ht="16.25" customHeight="1">
      <c r="A65" s="34"/>
    </row>
    <row r="66" spans="1:1" ht="16.25" customHeight="1">
      <c r="A66" s="34"/>
    </row>
    <row r="67" spans="1:1" ht="16.25" customHeight="1">
      <c r="A67" s="34"/>
    </row>
    <row r="68" spans="1:1" ht="16.25" customHeight="1">
      <c r="A68" s="34"/>
    </row>
    <row r="69" spans="1:1" ht="16.25" customHeight="1">
      <c r="A69" s="34"/>
    </row>
    <row r="70" spans="1:1" ht="16.25" customHeight="1">
      <c r="A70" s="34"/>
    </row>
    <row r="71" spans="1:1" ht="16.25" customHeight="1">
      <c r="A71" s="34"/>
    </row>
    <row r="72" spans="1:1" ht="16.25" customHeight="1">
      <c r="A72" s="34"/>
    </row>
    <row r="73" spans="1:1" ht="16.25" customHeight="1">
      <c r="A73" s="34"/>
    </row>
    <row r="74" spans="1:1" ht="16.25" customHeight="1">
      <c r="A74" s="34"/>
    </row>
    <row r="75" spans="1:1" ht="16.25" customHeight="1">
      <c r="A75" s="34"/>
    </row>
    <row r="76" spans="1:1" ht="16.25" customHeight="1">
      <c r="A76" s="34"/>
    </row>
    <row r="77" spans="1:1" ht="16.25" customHeight="1">
      <c r="A77" s="34"/>
    </row>
    <row r="78" spans="1:1" ht="16.25" customHeight="1">
      <c r="A78" s="34"/>
    </row>
    <row r="79" spans="1:1" ht="16.25" customHeight="1">
      <c r="A79" s="34"/>
    </row>
    <row r="80" spans="1:1" ht="16.25" customHeight="1">
      <c r="A80" s="34"/>
    </row>
    <row r="81" spans="1:1" ht="16.25" customHeight="1">
      <c r="A81" s="34"/>
    </row>
    <row r="82" spans="1:1" ht="16.25" customHeight="1">
      <c r="A82" s="34"/>
    </row>
    <row r="83" spans="1:1" ht="16.25" customHeight="1">
      <c r="A83" s="34"/>
    </row>
    <row r="84" spans="1:1" ht="16.25" customHeight="1">
      <c r="A84" s="34"/>
    </row>
    <row r="85" spans="1:1" ht="16.25" customHeight="1">
      <c r="A85" s="34"/>
    </row>
    <row r="86" spans="1:1" ht="16.25" customHeight="1">
      <c r="A86" s="34"/>
    </row>
    <row r="87" spans="1:1" ht="16.25" customHeight="1">
      <c r="A87" s="34"/>
    </row>
    <row r="88" spans="1:1" ht="16.25" customHeight="1">
      <c r="A88" s="34"/>
    </row>
    <row r="89" spans="1:1" ht="16.25" customHeight="1">
      <c r="A89" s="34"/>
    </row>
    <row r="90" spans="1:1" ht="16.25" customHeight="1">
      <c r="A90" s="34"/>
    </row>
    <row r="91" spans="1:1" ht="16.25" customHeight="1">
      <c r="A91" s="34"/>
    </row>
    <row r="92" spans="1:1" ht="16.25" customHeight="1">
      <c r="A92" s="34"/>
    </row>
    <row r="93" spans="1:1" ht="16.25" customHeight="1">
      <c r="A93" s="34"/>
    </row>
    <row r="94" spans="1:1" ht="16.25" customHeight="1">
      <c r="A94" s="34"/>
    </row>
    <row r="95" spans="1:1" ht="16.25" customHeight="1">
      <c r="A95" s="34"/>
    </row>
    <row r="96" spans="1:1" ht="16.25" customHeight="1">
      <c r="A96" s="34"/>
    </row>
    <row r="97" spans="1:1" ht="16.25" customHeight="1">
      <c r="A97" s="34"/>
    </row>
    <row r="98" spans="1:1" ht="16.25" customHeight="1">
      <c r="A98" s="34"/>
    </row>
    <row r="99" spans="1:1" ht="16.25" customHeight="1">
      <c r="A99" s="34"/>
    </row>
    <row r="100" spans="1:1" ht="16.25" customHeight="1">
      <c r="A100" s="34"/>
    </row>
    <row r="101" spans="1:1" ht="16.25" customHeight="1">
      <c r="A101" s="34"/>
    </row>
    <row r="102" spans="1:1" ht="16.25" customHeight="1">
      <c r="A102" s="34"/>
    </row>
    <row r="103" spans="1:1" ht="16.25" customHeight="1">
      <c r="A103" s="34"/>
    </row>
    <row r="104" spans="1:1" ht="16.25" customHeight="1">
      <c r="A104" s="34"/>
    </row>
    <row r="105" spans="1:1" ht="16.25" customHeight="1">
      <c r="A105" s="34"/>
    </row>
    <row r="106" spans="1:1" ht="16.25" customHeight="1">
      <c r="A106" s="34"/>
    </row>
    <row r="107" spans="1:1" ht="16.25" customHeight="1">
      <c r="A107" s="34"/>
    </row>
    <row r="108" spans="1:1" ht="16.25" customHeight="1">
      <c r="A108" s="34"/>
    </row>
    <row r="109" spans="1:1" ht="16.25" customHeight="1">
      <c r="A109" s="34"/>
    </row>
    <row r="110" spans="1:1" ht="16.25" customHeight="1">
      <c r="A110" s="34"/>
    </row>
    <row r="111" spans="1:1" ht="16.25" customHeight="1">
      <c r="A111" s="34"/>
    </row>
    <row r="112" spans="1:1" ht="16.25" customHeight="1">
      <c r="A112" s="34"/>
    </row>
    <row r="113" spans="1:1" ht="16.25" customHeight="1">
      <c r="A113" s="34"/>
    </row>
    <row r="114" spans="1:1" ht="16.25" customHeight="1">
      <c r="A114" s="34"/>
    </row>
    <row r="115" spans="1:1" ht="16.25" customHeight="1">
      <c r="A115" s="34"/>
    </row>
    <row r="116" spans="1:1" ht="16.25" customHeight="1">
      <c r="A116" s="34"/>
    </row>
    <row r="117" spans="1:1" ht="16.25" customHeight="1">
      <c r="A117" s="34"/>
    </row>
    <row r="118" spans="1:1" ht="16.25" customHeight="1">
      <c r="A118" s="34"/>
    </row>
    <row r="119" spans="1:1" ht="16.25" customHeight="1">
      <c r="A119" s="34"/>
    </row>
    <row r="120" spans="1:1" ht="16.25" customHeight="1">
      <c r="A120" s="34"/>
    </row>
    <row r="121" spans="1:1" ht="16.25" customHeight="1">
      <c r="A121" s="34"/>
    </row>
    <row r="122" spans="1:1" ht="16.25" customHeight="1">
      <c r="A122" s="34"/>
    </row>
    <row r="123" spans="1:1" ht="16.25" customHeight="1">
      <c r="A123" s="34"/>
    </row>
    <row r="124" spans="1:1" ht="16.25" customHeight="1">
      <c r="A124" s="34"/>
    </row>
    <row r="125" spans="1:1" ht="16.25" customHeight="1">
      <c r="A125" s="34"/>
    </row>
    <row r="126" spans="1:1" ht="16.25" customHeight="1">
      <c r="A126" s="34"/>
    </row>
    <row r="127" spans="1:1" ht="16.25" customHeight="1">
      <c r="A127" s="34"/>
    </row>
    <row r="128" spans="1:1" ht="16.25" customHeight="1">
      <c r="A128" s="34"/>
    </row>
    <row r="129" spans="1:1" ht="16.25" customHeight="1">
      <c r="A129" s="34"/>
    </row>
    <row r="130" spans="1:1" ht="16.25" customHeight="1">
      <c r="A130" s="34"/>
    </row>
    <row r="131" spans="1:1" ht="16.25" customHeight="1">
      <c r="A131" s="34"/>
    </row>
    <row r="132" spans="1:1" ht="16.25" customHeight="1">
      <c r="A132" s="34"/>
    </row>
    <row r="133" spans="1:1" ht="16.25" customHeight="1">
      <c r="A133" s="34"/>
    </row>
    <row r="134" spans="1:1" ht="16.25" customHeight="1">
      <c r="A134" s="34"/>
    </row>
    <row r="135" spans="1:1" ht="16.25" customHeight="1">
      <c r="A135" s="34"/>
    </row>
    <row r="136" spans="1:1" ht="16.25" customHeight="1">
      <c r="A136" s="34"/>
    </row>
    <row r="137" spans="1:1" ht="16.25" customHeight="1">
      <c r="A137" s="34"/>
    </row>
    <row r="138" spans="1:1" ht="16.25" customHeight="1">
      <c r="A138" s="34"/>
    </row>
    <row r="139" spans="1:1" ht="16.25" customHeight="1">
      <c r="A139" s="34"/>
    </row>
    <row r="140" spans="1:1" ht="16.25" customHeight="1">
      <c r="A140" s="34"/>
    </row>
    <row r="141" spans="1:1" ht="16.25" customHeight="1">
      <c r="A141" s="34"/>
    </row>
    <row r="142" spans="1:1" ht="16.25" customHeight="1"/>
    <row r="143" spans="1:1" ht="16.25" customHeight="1"/>
    <row r="144" spans="1:1" ht="16.25" customHeight="1"/>
    <row r="145" ht="16.25" customHeight="1"/>
  </sheetData>
  <mergeCells count="11">
    <mergeCell ref="N38:O38"/>
    <mergeCell ref="F5:O5"/>
    <mergeCell ref="U11:Y11"/>
    <mergeCell ref="U12:Y12"/>
    <mergeCell ref="U8:Y8"/>
    <mergeCell ref="U9:Y9"/>
    <mergeCell ref="U10:Y10"/>
    <mergeCell ref="F32:T32"/>
    <mergeCell ref="L34:T34"/>
    <mergeCell ref="L35:T35"/>
    <mergeCell ref="L36:T36"/>
  </mergeCells>
  <conditionalFormatting sqref="E18 E20:E27 D17:D27 F28:F29 F31:F34 F37:F38">
    <cfRule type="expression" dxfId="87" priority="421">
      <formula>D17="New Hire"</formula>
    </cfRule>
    <cfRule type="expression" dxfId="86" priority="422">
      <formula>D17="Posted"</formula>
    </cfRule>
    <cfRule type="expression" dxfId="85" priority="423">
      <formula>D17="Approved"</formula>
    </cfRule>
    <cfRule type="expression" dxfId="84" priority="424">
      <formula>D17="Requested"</formula>
    </cfRule>
  </conditionalFormatting>
  <conditionalFormatting sqref="E17">
    <cfRule type="expression" dxfId="83" priority="141">
      <formula>E17="New Hire"</formula>
    </cfRule>
    <cfRule type="expression" dxfId="82" priority="142">
      <formula>E17="Posted"</formula>
    </cfRule>
    <cfRule type="expression" dxfId="81" priority="143">
      <formula>E17="Approved"</formula>
    </cfRule>
    <cfRule type="expression" dxfId="80" priority="144">
      <formula>E17="Requested"</formula>
    </cfRule>
  </conditionalFormatting>
  <conditionalFormatting sqref="E19">
    <cfRule type="expression" dxfId="79" priority="137">
      <formula>E19="New Hire"</formula>
    </cfRule>
    <cfRule type="expression" dxfId="78" priority="138">
      <formula>E19="Posted"</formula>
    </cfRule>
    <cfRule type="expression" dxfId="77" priority="139">
      <formula>E19="Approved"</formula>
    </cfRule>
    <cfRule type="expression" dxfId="76" priority="140">
      <formula>E19="Requested"</formula>
    </cfRule>
  </conditionalFormatting>
  <conditionalFormatting sqref="E30">
    <cfRule type="expression" dxfId="75" priority="29">
      <formula>E30="New Hire"</formula>
    </cfRule>
    <cfRule type="expression" dxfId="74" priority="30">
      <formula>E30="Posted"</formula>
    </cfRule>
    <cfRule type="expression" dxfId="73" priority="31">
      <formula>E30="Approved"</formula>
    </cfRule>
    <cfRule type="expression" dxfId="72" priority="32">
      <formula>E30="Requested"</formula>
    </cfRule>
  </conditionalFormatting>
  <conditionalFormatting sqref="D30">
    <cfRule type="expression" dxfId="71" priority="25">
      <formula>D30="New Hire"</formula>
    </cfRule>
    <cfRule type="expression" dxfId="70" priority="26">
      <formula>D30="Posted"</formula>
    </cfRule>
    <cfRule type="expression" dxfId="69" priority="27">
      <formula>D30="Approved"</formula>
    </cfRule>
    <cfRule type="expression" dxfId="68" priority="28">
      <formula>D30="Requested"</formula>
    </cfRule>
  </conditionalFormatting>
  <conditionalFormatting sqref="L30">
    <cfRule type="expression" dxfId="67" priority="17">
      <formula>L30="New Hire"</formula>
    </cfRule>
    <cfRule type="expression" dxfId="66" priority="18">
      <formula>L30="Posted"</formula>
    </cfRule>
    <cfRule type="expression" dxfId="65" priority="19">
      <formula>L30="Approved"</formula>
    </cfRule>
    <cfRule type="expression" dxfId="64" priority="20">
      <formula>L30="Requested"</formula>
    </cfRule>
  </conditionalFormatting>
  <conditionalFormatting sqref="F30">
    <cfRule type="expression" dxfId="63" priority="13">
      <formula>F30="New Hire"</formula>
    </cfRule>
    <cfRule type="expression" dxfId="62" priority="14">
      <formula>F30="Posted"</formula>
    </cfRule>
    <cfRule type="expression" dxfId="61" priority="15">
      <formula>F30="Approved"</formula>
    </cfRule>
    <cfRule type="expression" dxfId="60" priority="16">
      <formula>F30="Requested"</formula>
    </cfRule>
  </conditionalFormatting>
  <conditionalFormatting sqref="F35">
    <cfRule type="expression" dxfId="59" priority="5">
      <formula>F35="New Hire"</formula>
    </cfRule>
    <cfRule type="expression" dxfId="58" priority="6">
      <formula>F35="Posted"</formula>
    </cfRule>
    <cfRule type="expression" dxfId="57" priority="7">
      <formula>F35="Approved"</formula>
    </cfRule>
    <cfRule type="expression" dxfId="56" priority="8">
      <formula>F35="Requested"</formula>
    </cfRule>
  </conditionalFormatting>
  <conditionalFormatting sqref="F36">
    <cfRule type="expression" dxfId="55" priority="1">
      <formula>F36="New Hire"</formula>
    </cfRule>
    <cfRule type="expression" dxfId="54" priority="2">
      <formula>F36="Posted"</formula>
    </cfRule>
    <cfRule type="expression" dxfId="53" priority="3">
      <formula>F36="Approved"</formula>
    </cfRule>
    <cfRule type="expression" dxfId="52" priority="4">
      <formula>F36="Requested"</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1D1AD63-134A-46CE-9178-F90C98DF2366}">
          <x14:formula1>
            <xm:f>'Budget Drivers'!$G$51:$G$57</xm:f>
          </x14:formula1>
          <xm:sqref>B8:B9</xm:sqref>
        </x14:dataValidation>
        <x14:dataValidation type="list" allowBlank="1" showInputMessage="1" showErrorMessage="1" xr:uid="{809F52E2-1090-4B57-A984-904DB2F55CE9}">
          <x14:formula1>
            <xm:f>'Budget Drivers'!$L$11:$L$14</xm:f>
          </x14:formula1>
          <xm:sqref>B6</xm:sqref>
        </x14:dataValidation>
        <x14:dataValidation type="list" allowBlank="1" showInputMessage="1" showErrorMessage="1" xr:uid="{6ACD7B40-6DFB-4EC0-926F-8EBAEE66933A}">
          <x14:formula1>
            <xm:f>'Budget Drivers'!$H$11:$H$21</xm:f>
          </x14:formula1>
          <xm:sqref>B10</xm:sqref>
        </x14:dataValidation>
        <x14:dataValidation type="list" allowBlank="1" showInputMessage="1" showErrorMessage="1" xr:uid="{A4761CB9-8193-4BB4-8D02-8F0DAC8906EC}">
          <x14:formula1>
            <xm:f>'Budget Drivers'!$N$31:$N$35</xm:f>
          </x14:formula1>
          <xm:sqref>D17:D27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ECFD8-9D89-45D3-A221-8EA057110BC9}">
  <sheetPr>
    <tabColor rgb="FF0000FF"/>
  </sheetPr>
  <dimension ref="A1:CW145"/>
  <sheetViews>
    <sheetView showGridLines="0" zoomScale="90" zoomScaleNormal="90" workbookViewId="0">
      <selection activeCell="B1" sqref="B1"/>
    </sheetView>
  </sheetViews>
  <sheetFormatPr baseColWidth="10" defaultColWidth="10.6640625" defaultRowHeight="12" outlineLevelRow="1" outlineLevelCol="1"/>
  <cols>
    <col min="1" max="1" width="2.33203125" style="17" customWidth="1"/>
    <col min="2" max="2" width="15.6640625" style="17" customWidth="1"/>
    <col min="3" max="3" width="11.6640625" style="17" customWidth="1"/>
    <col min="4" max="4" width="12.6640625" style="17" customWidth="1"/>
    <col min="5" max="5" width="2.33203125" style="17" customWidth="1"/>
    <col min="6" max="6" width="10.33203125" style="17" customWidth="1"/>
    <col min="7" max="7" width="13.5" style="17" hidden="1" customWidth="1" outlineLevel="1"/>
    <col min="8" max="8" width="13.5" style="18" hidden="1" customWidth="1" outlineLevel="1"/>
    <col min="9" max="11" width="13.5" style="17" hidden="1" customWidth="1" outlineLevel="1"/>
    <col min="12" max="12" width="9" style="42" customWidth="1" collapsed="1"/>
    <col min="13" max="13" width="15.5" style="17" customWidth="1"/>
    <col min="14" max="14" width="15.1640625" style="17" customWidth="1"/>
    <col min="15" max="15" width="6.1640625" style="17" customWidth="1"/>
    <col min="16" max="16" width="11.1640625" style="17" customWidth="1"/>
    <col min="17" max="17" width="8.5" style="28" customWidth="1"/>
    <col min="18" max="18" width="3.6640625" style="28" customWidth="1"/>
    <col min="19" max="19" width="11.33203125" style="17" customWidth="1"/>
    <col min="20" max="20" width="9" style="17" bestFit="1" customWidth="1"/>
    <col min="21" max="21" width="6.1640625" style="17" customWidth="1"/>
    <col min="22" max="22" width="10.1640625" style="17" customWidth="1"/>
    <col min="23" max="25" width="9.1640625" style="17" hidden="1" customWidth="1" outlineLevel="1"/>
    <col min="26" max="26" width="8.1640625" style="17" customWidth="1" collapsed="1"/>
    <col min="27" max="37" width="8.1640625" style="17" customWidth="1"/>
    <col min="38" max="38" width="8.6640625" style="17" bestFit="1" customWidth="1"/>
    <col min="39" max="50" width="10.1640625" style="17" hidden="1" customWidth="1" outlineLevel="1"/>
    <col min="51" max="51" width="10.6640625" style="17" customWidth="1" collapsed="1"/>
    <col min="52" max="63" width="10.1640625" style="17" hidden="1" customWidth="1" outlineLevel="1"/>
    <col min="64" max="64" width="10.6640625" style="17" customWidth="1" collapsed="1"/>
    <col min="65" max="76" width="8.1640625" style="17" hidden="1" customWidth="1" outlineLevel="1"/>
    <col min="77" max="77" width="10.6640625" style="17" customWidth="1" collapsed="1"/>
    <col min="78" max="89" width="8.1640625" style="28" customWidth="1"/>
    <col min="90" max="101" width="10.6640625" style="28"/>
    <col min="102" max="16384" width="10.6640625" style="17"/>
  </cols>
  <sheetData>
    <row r="1" spans="1:101" s="448" customFormat="1" ht="31.5" customHeight="1">
      <c r="A1" s="444"/>
      <c r="B1" s="445" t="str">
        <f>"Company Name | Workforce Planning"</f>
        <v>Company Name | Workforce Planning</v>
      </c>
      <c r="C1" s="446"/>
      <c r="D1" s="446"/>
      <c r="E1" s="446"/>
      <c r="F1" s="446"/>
      <c r="G1" s="446"/>
      <c r="H1" s="446"/>
      <c r="I1" s="446"/>
      <c r="J1" s="446"/>
      <c r="K1" s="446"/>
      <c r="L1" s="447"/>
      <c r="M1" s="446"/>
      <c r="N1" s="446"/>
      <c r="O1" s="446"/>
      <c r="P1" s="446"/>
      <c r="Q1" s="444"/>
      <c r="R1" s="444"/>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row>
    <row r="2" spans="1:101" ht="10.5" customHeight="1" thickBot="1">
      <c r="A2" s="34"/>
      <c r="H2" s="17"/>
      <c r="L2" s="17"/>
      <c r="U2" s="34"/>
      <c r="V2" s="34"/>
      <c r="W2" s="34"/>
      <c r="X2" s="34"/>
      <c r="Y2" s="34"/>
      <c r="Z2" s="80">
        <v>1</v>
      </c>
      <c r="AA2" s="80">
        <v>2</v>
      </c>
      <c r="AB2" s="80">
        <v>3</v>
      </c>
      <c r="AC2" s="80">
        <v>4</v>
      </c>
      <c r="AD2" s="80">
        <v>5</v>
      </c>
      <c r="AE2" s="80">
        <v>6</v>
      </c>
      <c r="AF2" s="80">
        <v>7</v>
      </c>
      <c r="AG2" s="80">
        <v>8</v>
      </c>
      <c r="AH2" s="80">
        <v>9</v>
      </c>
      <c r="AI2" s="80">
        <v>10</v>
      </c>
      <c r="AJ2" s="80">
        <v>11</v>
      </c>
      <c r="AK2" s="80">
        <v>12</v>
      </c>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row>
    <row r="3" spans="1:101" s="39" customFormat="1" ht="17" hidden="1" customHeight="1">
      <c r="A3" s="37"/>
      <c r="D3" s="37"/>
      <c r="E3" s="37"/>
      <c r="F3" s="37"/>
      <c r="G3" s="37"/>
      <c r="H3" s="37"/>
      <c r="I3" s="38" t="e">
        <f>DATE(RIGHT(#REF!,2)+2000, VLOOKUP(LEFT(#REF!,3),'Budget Drivers'!$D$51:$E$62,2,FALSE),1)</f>
        <v>#REF!</v>
      </c>
      <c r="J3" s="38"/>
      <c r="K3" s="38" t="e">
        <f>DATE(RIGHT(#REF!,2)+2000, VLOOKUP(LEFT(#REF!,3),'Budget Drivers'!$D$51:$E$62,2,FALSE),1)</f>
        <v>#REF!</v>
      </c>
      <c r="L3" s="41"/>
      <c r="M3" s="37"/>
      <c r="U3" s="37"/>
      <c r="V3" s="37"/>
      <c r="W3" s="37"/>
      <c r="X3" s="37"/>
      <c r="Y3" s="37"/>
      <c r="Z3" s="81">
        <f t="shared" ref="Z3:AK3" si="0">(DATE($B$8,Z$2,1))</f>
        <v>44927</v>
      </c>
      <c r="AA3" s="81">
        <f t="shared" si="0"/>
        <v>44958</v>
      </c>
      <c r="AB3" s="81">
        <f t="shared" si="0"/>
        <v>44986</v>
      </c>
      <c r="AC3" s="81">
        <f t="shared" si="0"/>
        <v>45017</v>
      </c>
      <c r="AD3" s="81">
        <f t="shared" si="0"/>
        <v>45047</v>
      </c>
      <c r="AE3" s="81">
        <f t="shared" si="0"/>
        <v>45078</v>
      </c>
      <c r="AF3" s="81">
        <f t="shared" si="0"/>
        <v>45108</v>
      </c>
      <c r="AG3" s="81">
        <f t="shared" si="0"/>
        <v>45139</v>
      </c>
      <c r="AH3" s="81">
        <f t="shared" si="0"/>
        <v>45170</v>
      </c>
      <c r="AI3" s="81">
        <f t="shared" si="0"/>
        <v>45200</v>
      </c>
      <c r="AJ3" s="81">
        <f t="shared" si="0"/>
        <v>45231</v>
      </c>
      <c r="AK3" s="81">
        <f t="shared" si="0"/>
        <v>45261</v>
      </c>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row>
    <row r="4" spans="1:101" s="39" customFormat="1" ht="8" hidden="1" customHeight="1">
      <c r="A4" s="37"/>
      <c r="D4" s="37"/>
      <c r="E4" s="37"/>
      <c r="F4" s="37"/>
      <c r="G4" s="37"/>
      <c r="H4" s="37"/>
      <c r="I4" s="38"/>
      <c r="J4" s="38"/>
      <c r="K4" s="38"/>
      <c r="L4" s="41"/>
      <c r="M4" s="37"/>
      <c r="U4" s="37"/>
      <c r="V4" s="37"/>
      <c r="W4" s="37"/>
      <c r="X4" s="37"/>
      <c r="Y4" s="37"/>
      <c r="Z4" s="81"/>
      <c r="AA4" s="81"/>
      <c r="AB4" s="81"/>
      <c r="AC4" s="81"/>
      <c r="AD4" s="81"/>
      <c r="AE4" s="81"/>
      <c r="AF4" s="81"/>
      <c r="AG4" s="81"/>
      <c r="AH4" s="81"/>
      <c r="AI4" s="81"/>
      <c r="AJ4" s="81"/>
      <c r="AK4" s="81"/>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row>
    <row r="5" spans="1:101" s="39" customFormat="1" ht="17" customHeight="1">
      <c r="A5" s="37"/>
      <c r="D5" s="37"/>
      <c r="E5" s="244"/>
      <c r="F5" s="551" t="s">
        <v>40</v>
      </c>
      <c r="G5" s="551"/>
      <c r="H5" s="551"/>
      <c r="I5" s="551"/>
      <c r="J5" s="551"/>
      <c r="K5" s="551"/>
      <c r="L5" s="551"/>
      <c r="M5" s="551"/>
      <c r="N5" s="551"/>
      <c r="O5" s="551"/>
      <c r="P5" s="245"/>
      <c r="U5" s="37"/>
      <c r="V5" s="37"/>
      <c r="W5" s="37"/>
      <c r="X5" s="37"/>
      <c r="Y5" s="37"/>
      <c r="Z5" s="82">
        <f t="shared" ref="Z5:AK5" si="1">EOMONTH(DATE($B$8,Z$2,1),0)</f>
        <v>44957</v>
      </c>
      <c r="AA5" s="82">
        <f t="shared" si="1"/>
        <v>44985</v>
      </c>
      <c r="AB5" s="82">
        <f t="shared" si="1"/>
        <v>45016</v>
      </c>
      <c r="AC5" s="82">
        <f t="shared" si="1"/>
        <v>45046</v>
      </c>
      <c r="AD5" s="82">
        <f t="shared" si="1"/>
        <v>45077</v>
      </c>
      <c r="AE5" s="82">
        <f t="shared" si="1"/>
        <v>45107</v>
      </c>
      <c r="AF5" s="82">
        <f t="shared" si="1"/>
        <v>45138</v>
      </c>
      <c r="AG5" s="82">
        <f t="shared" si="1"/>
        <v>45169</v>
      </c>
      <c r="AH5" s="82">
        <f t="shared" si="1"/>
        <v>45199</v>
      </c>
      <c r="AI5" s="82">
        <f t="shared" si="1"/>
        <v>45230</v>
      </c>
      <c r="AJ5" s="82">
        <f t="shared" si="1"/>
        <v>45260</v>
      </c>
      <c r="AK5" s="82">
        <f t="shared" si="1"/>
        <v>45291</v>
      </c>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row>
    <row r="6" spans="1:101" ht="16.5" customHeight="1" outlineLevel="1" thickBot="1">
      <c r="A6" s="34"/>
      <c r="B6" s="35" t="s">
        <v>156</v>
      </c>
      <c r="C6" s="149" t="s">
        <v>155</v>
      </c>
      <c r="D6" s="40"/>
      <c r="E6" s="127"/>
      <c r="F6" s="128"/>
      <c r="G6" s="128"/>
      <c r="H6" s="128"/>
      <c r="I6" s="129"/>
      <c r="J6" s="129"/>
      <c r="K6" s="129"/>
      <c r="L6" s="130"/>
      <c r="M6" s="131"/>
      <c r="N6" s="131"/>
      <c r="O6" s="131"/>
      <c r="P6" s="132"/>
      <c r="U6" s="34"/>
      <c r="V6" s="34"/>
      <c r="W6" s="34"/>
      <c r="X6" s="34"/>
      <c r="Y6" s="34"/>
      <c r="Z6" s="80">
        <f>_xlfn.DAYS(Z5,Z3)+1</f>
        <v>31</v>
      </c>
      <c r="AA6" s="80">
        <f t="shared" ref="AA6:AK6" si="2">_xlfn.DAYS(AA5,AA3)+1</f>
        <v>28</v>
      </c>
      <c r="AB6" s="80">
        <f t="shared" si="2"/>
        <v>31</v>
      </c>
      <c r="AC6" s="80">
        <f t="shared" si="2"/>
        <v>30</v>
      </c>
      <c r="AD6" s="80">
        <f t="shared" si="2"/>
        <v>31</v>
      </c>
      <c r="AE6" s="80">
        <f t="shared" si="2"/>
        <v>30</v>
      </c>
      <c r="AF6" s="80">
        <f t="shared" si="2"/>
        <v>31</v>
      </c>
      <c r="AG6" s="80">
        <f t="shared" si="2"/>
        <v>31</v>
      </c>
      <c r="AH6" s="80">
        <f t="shared" si="2"/>
        <v>30</v>
      </c>
      <c r="AI6" s="80">
        <f t="shared" si="2"/>
        <v>31</v>
      </c>
      <c r="AJ6" s="80">
        <f t="shared" si="2"/>
        <v>30</v>
      </c>
      <c r="AK6" s="80">
        <f t="shared" si="2"/>
        <v>31</v>
      </c>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row>
    <row r="7" spans="1:101" ht="16.25" customHeight="1" outlineLevel="1" thickTop="1" thickBot="1">
      <c r="A7" s="34"/>
      <c r="B7" s="150"/>
      <c r="C7" s="34"/>
      <c r="D7" s="34"/>
      <c r="E7" s="127"/>
      <c r="F7" s="131"/>
      <c r="G7" s="131"/>
      <c r="H7" s="133"/>
      <c r="I7" s="131"/>
      <c r="J7" s="131"/>
      <c r="K7" s="131"/>
      <c r="L7" s="130"/>
      <c r="M7" s="131"/>
      <c r="N7" s="131"/>
      <c r="O7" s="131"/>
      <c r="P7" s="132"/>
      <c r="U7" s="185"/>
      <c r="V7" s="186"/>
      <c r="W7" s="186"/>
      <c r="X7" s="186"/>
      <c r="Y7" s="186"/>
      <c r="Z7" s="187" t="str">
        <f t="shared" ref="Z7:AK7" si="3">Z16</f>
        <v>Jan-23</v>
      </c>
      <c r="AA7" s="187" t="str">
        <f t="shared" si="3"/>
        <v>Feb-23</v>
      </c>
      <c r="AB7" s="187" t="str">
        <f t="shared" si="3"/>
        <v>Mar-23</v>
      </c>
      <c r="AC7" s="187" t="str">
        <f t="shared" si="3"/>
        <v>Apr-23</v>
      </c>
      <c r="AD7" s="187" t="str">
        <f t="shared" si="3"/>
        <v>May-23</v>
      </c>
      <c r="AE7" s="187" t="str">
        <f t="shared" si="3"/>
        <v>Jun-23</v>
      </c>
      <c r="AF7" s="187" t="str">
        <f t="shared" si="3"/>
        <v>Jul-23</v>
      </c>
      <c r="AG7" s="187" t="str">
        <f t="shared" si="3"/>
        <v>Aug-23</v>
      </c>
      <c r="AH7" s="187" t="str">
        <f t="shared" si="3"/>
        <v>Sep-23</v>
      </c>
      <c r="AI7" s="187" t="str">
        <f t="shared" si="3"/>
        <v>Oct-23</v>
      </c>
      <c r="AJ7" s="187" t="str">
        <f t="shared" si="3"/>
        <v>Nov-23</v>
      </c>
      <c r="AK7" s="187" t="str">
        <f t="shared" si="3"/>
        <v>Dec-23</v>
      </c>
      <c r="AL7" s="188" t="s">
        <v>187</v>
      </c>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row>
    <row r="8" spans="1:101" ht="18" customHeight="1" outlineLevel="1" thickBot="1">
      <c r="A8" s="34"/>
      <c r="B8" s="287">
        <v>2023</v>
      </c>
      <c r="C8" s="149" t="s">
        <v>154</v>
      </c>
      <c r="E8" s="127"/>
      <c r="F8" s="430">
        <v>600</v>
      </c>
      <c r="G8" s="431"/>
      <c r="H8" s="432"/>
      <c r="I8" s="431"/>
      <c r="J8" s="431"/>
      <c r="K8" s="431"/>
      <c r="L8" s="135" t="s">
        <v>239</v>
      </c>
      <c r="M8" s="431"/>
      <c r="N8" s="433">
        <v>0.03</v>
      </c>
      <c r="O8" s="135" t="s">
        <v>242</v>
      </c>
      <c r="P8" s="132"/>
      <c r="U8" s="556" t="s">
        <v>180</v>
      </c>
      <c r="V8" s="557"/>
      <c r="W8" s="557"/>
      <c r="X8" s="557"/>
      <c r="Y8" s="557"/>
      <c r="Z8" s="19">
        <f t="shared" ref="Z8:AL8" si="4">SUM(Z17:Z445)</f>
        <v>128759.93000000002</v>
      </c>
      <c r="AA8" s="20">
        <f t="shared" si="4"/>
        <v>135153.73000000001</v>
      </c>
      <c r="AB8" s="20">
        <f t="shared" si="4"/>
        <v>141547.53000000003</v>
      </c>
      <c r="AC8" s="20">
        <f t="shared" si="4"/>
        <v>151153.67000000001</v>
      </c>
      <c r="AD8" s="20">
        <f t="shared" si="4"/>
        <v>151153.67000000001</v>
      </c>
      <c r="AE8" s="20">
        <f t="shared" si="4"/>
        <v>151153.67000000001</v>
      </c>
      <c r="AF8" s="20">
        <f t="shared" si="4"/>
        <v>151153.67000000001</v>
      </c>
      <c r="AG8" s="20">
        <f t="shared" si="4"/>
        <v>151153.67000000001</v>
      </c>
      <c r="AH8" s="20">
        <f t="shared" si="4"/>
        <v>151153.67000000001</v>
      </c>
      <c r="AI8" s="20">
        <f t="shared" si="4"/>
        <v>151153.67000000001</v>
      </c>
      <c r="AJ8" s="20">
        <f t="shared" si="4"/>
        <v>151153.67000000001</v>
      </c>
      <c r="AK8" s="20">
        <f t="shared" si="4"/>
        <v>151153.67000000001</v>
      </c>
      <c r="AL8" s="189">
        <f t="shared" si="4"/>
        <v>1765844.2199999997</v>
      </c>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row>
    <row r="9" spans="1:101" ht="18" customHeight="1" outlineLevel="1" thickTop="1">
      <c r="A9" s="34"/>
      <c r="B9" s="36"/>
      <c r="C9" s="40"/>
      <c r="E9" s="127"/>
      <c r="F9" s="431"/>
      <c r="G9" s="431"/>
      <c r="H9" s="432"/>
      <c r="I9" s="431"/>
      <c r="J9" s="431"/>
      <c r="K9" s="431"/>
      <c r="L9" s="136"/>
      <c r="M9" s="431"/>
      <c r="N9" s="431"/>
      <c r="O9" s="431"/>
      <c r="P9" s="132"/>
      <c r="U9" s="558" t="s">
        <v>182</v>
      </c>
      <c r="V9" s="559"/>
      <c r="W9" s="559"/>
      <c r="X9" s="559"/>
      <c r="Y9" s="559"/>
      <c r="Z9" s="21">
        <f t="shared" ref="Z9:AL9" si="5">SUM(AM17:AM445)+SUM(AZ17:AZ445)</f>
        <v>9207.0223459999997</v>
      </c>
      <c r="AA9" s="21">
        <f t="shared" si="5"/>
        <v>8461.8258860000005</v>
      </c>
      <c r="AB9" s="21">
        <f t="shared" si="5"/>
        <v>8847.2774860000009</v>
      </c>
      <c r="AC9" s="21">
        <f t="shared" si="5"/>
        <v>9446.0579739999994</v>
      </c>
      <c r="AD9" s="21">
        <f t="shared" si="5"/>
        <v>9432.5786779999999</v>
      </c>
      <c r="AE9" s="21">
        <f t="shared" si="5"/>
        <v>9415.3183259999987</v>
      </c>
      <c r="AF9" s="21">
        <f t="shared" si="5"/>
        <v>7128.1555259999959</v>
      </c>
      <c r="AG9" s="21">
        <f t="shared" si="5"/>
        <v>4233.5951659999992</v>
      </c>
      <c r="AH9" s="21">
        <f t="shared" si="5"/>
        <v>3361.1664920000003</v>
      </c>
      <c r="AI9" s="21">
        <f t="shared" si="5"/>
        <v>3360.7527800000003</v>
      </c>
      <c r="AJ9" s="21">
        <f t="shared" si="5"/>
        <v>3360.7527800000003</v>
      </c>
      <c r="AK9" s="21">
        <f t="shared" si="5"/>
        <v>2964.3801799999978</v>
      </c>
      <c r="AL9" s="190">
        <f t="shared" si="5"/>
        <v>79218.883619999993</v>
      </c>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row>
    <row r="10" spans="1:101" ht="18" customHeight="1" outlineLevel="1" thickBot="1">
      <c r="A10" s="34"/>
      <c r="B10" s="206" t="s">
        <v>250</v>
      </c>
      <c r="C10" s="149" t="s">
        <v>138</v>
      </c>
      <c r="E10" s="127"/>
      <c r="F10" s="430">
        <v>147000</v>
      </c>
      <c r="G10" s="431"/>
      <c r="H10" s="432"/>
      <c r="I10" s="431"/>
      <c r="J10" s="431"/>
      <c r="K10" s="431"/>
      <c r="L10" s="136" t="s">
        <v>240</v>
      </c>
      <c r="M10" s="431"/>
      <c r="N10" s="433">
        <v>0.03</v>
      </c>
      <c r="O10" s="135" t="s">
        <v>243</v>
      </c>
      <c r="P10" s="132"/>
      <c r="U10" s="560" t="s">
        <v>181</v>
      </c>
      <c r="V10" s="561"/>
      <c r="W10" s="561"/>
      <c r="X10" s="561"/>
      <c r="Y10" s="561"/>
      <c r="Z10" s="22">
        <f t="shared" ref="Z10:AL10" si="6">SUM(BM17:BM445)</f>
        <v>7448.5391999999993</v>
      </c>
      <c r="AA10" s="23">
        <f t="shared" si="6"/>
        <v>8112.4771999999994</v>
      </c>
      <c r="AB10" s="23">
        <f t="shared" si="6"/>
        <v>8176.4151999999995</v>
      </c>
      <c r="AC10" s="23">
        <f t="shared" si="6"/>
        <v>9064.5993999999992</v>
      </c>
      <c r="AD10" s="23">
        <f t="shared" si="6"/>
        <v>9064.5993999999992</v>
      </c>
      <c r="AE10" s="23">
        <f t="shared" si="6"/>
        <v>9064.5993999999992</v>
      </c>
      <c r="AF10" s="23">
        <f t="shared" si="6"/>
        <v>9064.5993999999992</v>
      </c>
      <c r="AG10" s="23">
        <f t="shared" si="6"/>
        <v>9064.5993999999992</v>
      </c>
      <c r="AH10" s="23">
        <f t="shared" si="6"/>
        <v>9064.5993999999992</v>
      </c>
      <c r="AI10" s="23">
        <f t="shared" si="6"/>
        <v>9064.5993999999992</v>
      </c>
      <c r="AJ10" s="23">
        <f t="shared" si="6"/>
        <v>9064.5993999999992</v>
      </c>
      <c r="AK10" s="23">
        <f t="shared" si="6"/>
        <v>9064.5993999999992</v>
      </c>
      <c r="AL10" s="191">
        <f t="shared" si="6"/>
        <v>105318.8262</v>
      </c>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row>
    <row r="11" spans="1:101" ht="18" customHeight="1" outlineLevel="1" thickTop="1">
      <c r="A11" s="34"/>
      <c r="E11" s="127"/>
      <c r="F11" s="431"/>
      <c r="G11" s="431"/>
      <c r="H11" s="432"/>
      <c r="I11" s="431"/>
      <c r="J11" s="431"/>
      <c r="K11" s="431"/>
      <c r="L11" s="136"/>
      <c r="M11" s="431"/>
      <c r="N11" s="431"/>
      <c r="O11" s="431"/>
      <c r="P11" s="132"/>
      <c r="U11" s="552" t="s">
        <v>187</v>
      </c>
      <c r="V11" s="553"/>
      <c r="W11" s="553"/>
      <c r="X11" s="553"/>
      <c r="Y11" s="553"/>
      <c r="Z11" s="24">
        <f>SUM(Z8:Z10)</f>
        <v>145415.49154600003</v>
      </c>
      <c r="AA11" s="24">
        <f t="shared" ref="AA11:AK11" si="7">SUM(AA8:AA10)</f>
        <v>151728.03308600001</v>
      </c>
      <c r="AB11" s="24">
        <f t="shared" si="7"/>
        <v>158571.22268600002</v>
      </c>
      <c r="AC11" s="24">
        <f t="shared" si="7"/>
        <v>169664.32737400001</v>
      </c>
      <c r="AD11" s="24">
        <f t="shared" si="7"/>
        <v>169650.84807800001</v>
      </c>
      <c r="AE11" s="24">
        <f t="shared" si="7"/>
        <v>169633.58772600003</v>
      </c>
      <c r="AF11" s="24">
        <f t="shared" si="7"/>
        <v>167346.42492600001</v>
      </c>
      <c r="AG11" s="24">
        <f t="shared" si="7"/>
        <v>164451.864566</v>
      </c>
      <c r="AH11" s="24">
        <f t="shared" si="7"/>
        <v>163579.43589200001</v>
      </c>
      <c r="AI11" s="24">
        <f t="shared" si="7"/>
        <v>163579.02218000003</v>
      </c>
      <c r="AJ11" s="24">
        <f t="shared" si="7"/>
        <v>163579.02218000003</v>
      </c>
      <c r="AK11" s="24">
        <f t="shared" si="7"/>
        <v>163182.64958000003</v>
      </c>
      <c r="AL11" s="192">
        <f>SUM(Z11:AK11)</f>
        <v>1950381.9298200002</v>
      </c>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row>
    <row r="12" spans="1:101" ht="18" customHeight="1" outlineLevel="1" thickBot="1">
      <c r="A12" s="34"/>
      <c r="E12" s="127"/>
      <c r="F12" s="433">
        <v>6.2E-2</v>
      </c>
      <c r="G12" s="431"/>
      <c r="H12" s="432"/>
      <c r="I12" s="431"/>
      <c r="J12" s="431"/>
      <c r="K12" s="431"/>
      <c r="L12" s="136" t="s">
        <v>241</v>
      </c>
      <c r="M12" s="431"/>
      <c r="N12" s="433">
        <v>1.4500000000000001E-2</v>
      </c>
      <c r="O12" s="135" t="s">
        <v>244</v>
      </c>
      <c r="P12" s="132"/>
      <c r="U12" s="554" t="s">
        <v>153</v>
      </c>
      <c r="V12" s="555"/>
      <c r="W12" s="555"/>
      <c r="X12" s="555"/>
      <c r="Y12" s="555"/>
      <c r="Z12" s="193">
        <f t="shared" ref="Z12:AL12" si="8">SUM(BZ17:BZ443)</f>
        <v>8</v>
      </c>
      <c r="AA12" s="194">
        <f t="shared" si="8"/>
        <v>8.5</v>
      </c>
      <c r="AB12" s="194">
        <f t="shared" si="8"/>
        <v>9</v>
      </c>
      <c r="AC12" s="194">
        <f t="shared" si="8"/>
        <v>10</v>
      </c>
      <c r="AD12" s="194">
        <f t="shared" si="8"/>
        <v>10</v>
      </c>
      <c r="AE12" s="194">
        <f t="shared" si="8"/>
        <v>10</v>
      </c>
      <c r="AF12" s="194">
        <f t="shared" si="8"/>
        <v>10</v>
      </c>
      <c r="AG12" s="194">
        <f t="shared" si="8"/>
        <v>10</v>
      </c>
      <c r="AH12" s="194">
        <f t="shared" si="8"/>
        <v>10</v>
      </c>
      <c r="AI12" s="194">
        <f t="shared" si="8"/>
        <v>10</v>
      </c>
      <c r="AJ12" s="194">
        <f t="shared" si="8"/>
        <v>10</v>
      </c>
      <c r="AK12" s="194">
        <f t="shared" si="8"/>
        <v>10</v>
      </c>
      <c r="AL12" s="195">
        <f t="shared" si="8"/>
        <v>8</v>
      </c>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row>
    <row r="13" spans="1:101" ht="15" customHeight="1" outlineLevel="1" thickBot="1">
      <c r="A13" s="34"/>
      <c r="D13" s="246"/>
      <c r="E13" s="247"/>
      <c r="F13" s="134"/>
      <c r="G13" s="134"/>
      <c r="H13" s="138"/>
      <c r="I13" s="134"/>
      <c r="J13" s="134"/>
      <c r="K13" s="134"/>
      <c r="L13" s="137"/>
      <c r="M13" s="134"/>
      <c r="N13" s="134"/>
      <c r="O13" s="139"/>
      <c r="P13" s="140"/>
      <c r="U13" s="151"/>
      <c r="V13" s="151"/>
      <c r="W13" s="151"/>
      <c r="X13" s="151"/>
      <c r="Y13" s="151"/>
      <c r="Z13" s="152"/>
      <c r="AA13" s="153"/>
      <c r="AB13" s="153"/>
      <c r="AC13" s="153"/>
      <c r="AD13" s="153"/>
      <c r="AE13" s="153"/>
      <c r="AF13" s="153"/>
      <c r="AG13" s="153"/>
      <c r="AH13" s="153"/>
      <c r="AI13" s="153"/>
      <c r="AJ13" s="153"/>
      <c r="AK13" s="153"/>
      <c r="AL13" s="15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row>
    <row r="14" spans="1:101" ht="20" customHeight="1" thickBot="1">
      <c r="A14" s="34"/>
      <c r="L14" s="43"/>
      <c r="Z14" s="25"/>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row>
    <row r="15" spans="1:101" s="26" customFormat="1" ht="30" customHeight="1">
      <c r="A15" s="83"/>
      <c r="B15" s="383"/>
      <c r="C15" s="384"/>
      <c r="D15" s="385"/>
      <c r="E15" s="385"/>
      <c r="F15" s="385"/>
      <c r="G15" s="384"/>
      <c r="H15" s="384"/>
      <c r="I15" s="384"/>
      <c r="J15" s="384"/>
      <c r="K15" s="384"/>
      <c r="L15" s="386"/>
      <c r="M15" s="385"/>
      <c r="N15" s="385"/>
      <c r="O15" s="384"/>
      <c r="P15" s="387"/>
      <c r="Q15" s="388"/>
      <c r="R15" s="388"/>
      <c r="S15" s="389"/>
      <c r="T15" s="389"/>
      <c r="U15" s="390"/>
      <c r="V15" s="391"/>
      <c r="W15" s="156"/>
      <c r="X15" s="157"/>
      <c r="Y15" s="158"/>
      <c r="Z15" s="399" t="s">
        <v>147</v>
      </c>
      <c r="AA15" s="400" t="str">
        <f>Z15</f>
        <v>Salary Detail</v>
      </c>
      <c r="AB15" s="400" t="str">
        <f t="shared" ref="AB15:AK15" si="9">AA15</f>
        <v>Salary Detail</v>
      </c>
      <c r="AC15" s="400" t="str">
        <f t="shared" si="9"/>
        <v>Salary Detail</v>
      </c>
      <c r="AD15" s="400" t="str">
        <f t="shared" si="9"/>
        <v>Salary Detail</v>
      </c>
      <c r="AE15" s="400" t="str">
        <f t="shared" si="9"/>
        <v>Salary Detail</v>
      </c>
      <c r="AF15" s="400" t="str">
        <f t="shared" si="9"/>
        <v>Salary Detail</v>
      </c>
      <c r="AG15" s="400" t="str">
        <f t="shared" si="9"/>
        <v>Salary Detail</v>
      </c>
      <c r="AH15" s="400" t="str">
        <f t="shared" si="9"/>
        <v>Salary Detail</v>
      </c>
      <c r="AI15" s="400" t="str">
        <f t="shared" si="9"/>
        <v>Salary Detail</v>
      </c>
      <c r="AJ15" s="400" t="str">
        <f t="shared" si="9"/>
        <v>Salary Detail</v>
      </c>
      <c r="AK15" s="400" t="str">
        <f t="shared" si="9"/>
        <v>Salary Detail</v>
      </c>
      <c r="AL15" s="401" t="s">
        <v>159</v>
      </c>
      <c r="AM15" s="289" t="s">
        <v>185</v>
      </c>
      <c r="AN15" s="290" t="str">
        <f>AM15</f>
        <v>Fed Taxes Detail</v>
      </c>
      <c r="AO15" s="290" t="str">
        <f t="shared" ref="AO15:AX15" si="10">AN15</f>
        <v>Fed Taxes Detail</v>
      </c>
      <c r="AP15" s="290" t="str">
        <f t="shared" si="10"/>
        <v>Fed Taxes Detail</v>
      </c>
      <c r="AQ15" s="290" t="str">
        <f t="shared" si="10"/>
        <v>Fed Taxes Detail</v>
      </c>
      <c r="AR15" s="290" t="str">
        <f t="shared" si="10"/>
        <v>Fed Taxes Detail</v>
      </c>
      <c r="AS15" s="290" t="str">
        <f t="shared" si="10"/>
        <v>Fed Taxes Detail</v>
      </c>
      <c r="AT15" s="290" t="str">
        <f t="shared" si="10"/>
        <v>Fed Taxes Detail</v>
      </c>
      <c r="AU15" s="290" t="str">
        <f t="shared" si="10"/>
        <v>Fed Taxes Detail</v>
      </c>
      <c r="AV15" s="290" t="str">
        <f t="shared" si="10"/>
        <v>Fed Taxes Detail</v>
      </c>
      <c r="AW15" s="290" t="str">
        <f t="shared" si="10"/>
        <v>Fed Taxes Detail</v>
      </c>
      <c r="AX15" s="290" t="str">
        <f t="shared" si="10"/>
        <v>Fed Taxes Detail</v>
      </c>
      <c r="AY15" s="291" t="s">
        <v>189</v>
      </c>
      <c r="AZ15" s="292" t="s">
        <v>186</v>
      </c>
      <c r="BA15" s="293" t="str">
        <f>AZ15</f>
        <v>State Taxes Detail</v>
      </c>
      <c r="BB15" s="293" t="str">
        <f t="shared" ref="BB15:BK15" si="11">BA15</f>
        <v>State Taxes Detail</v>
      </c>
      <c r="BC15" s="293" t="str">
        <f t="shared" si="11"/>
        <v>State Taxes Detail</v>
      </c>
      <c r="BD15" s="293" t="str">
        <f t="shared" si="11"/>
        <v>State Taxes Detail</v>
      </c>
      <c r="BE15" s="293" t="str">
        <f t="shared" si="11"/>
        <v>State Taxes Detail</v>
      </c>
      <c r="BF15" s="293" t="str">
        <f t="shared" si="11"/>
        <v>State Taxes Detail</v>
      </c>
      <c r="BG15" s="293" t="str">
        <f t="shared" si="11"/>
        <v>State Taxes Detail</v>
      </c>
      <c r="BH15" s="293" t="str">
        <f t="shared" si="11"/>
        <v>State Taxes Detail</v>
      </c>
      <c r="BI15" s="293" t="str">
        <f t="shared" si="11"/>
        <v>State Taxes Detail</v>
      </c>
      <c r="BJ15" s="293" t="str">
        <f t="shared" si="11"/>
        <v>State Taxes Detail</v>
      </c>
      <c r="BK15" s="293" t="str">
        <f t="shared" si="11"/>
        <v>State Taxes Detail</v>
      </c>
      <c r="BL15" s="294" t="s">
        <v>190</v>
      </c>
      <c r="BM15" s="295" t="s">
        <v>148</v>
      </c>
      <c r="BN15" s="296" t="str">
        <f>BM15</f>
        <v>Benefits Detail</v>
      </c>
      <c r="BO15" s="296" t="str">
        <f t="shared" ref="BO15:BX15" si="12">BN15</f>
        <v>Benefits Detail</v>
      </c>
      <c r="BP15" s="296" t="str">
        <f t="shared" si="12"/>
        <v>Benefits Detail</v>
      </c>
      <c r="BQ15" s="296" t="str">
        <f t="shared" si="12"/>
        <v>Benefits Detail</v>
      </c>
      <c r="BR15" s="296" t="str">
        <f t="shared" si="12"/>
        <v>Benefits Detail</v>
      </c>
      <c r="BS15" s="296" t="str">
        <f t="shared" si="12"/>
        <v>Benefits Detail</v>
      </c>
      <c r="BT15" s="296" t="str">
        <f t="shared" si="12"/>
        <v>Benefits Detail</v>
      </c>
      <c r="BU15" s="296" t="str">
        <f t="shared" si="12"/>
        <v>Benefits Detail</v>
      </c>
      <c r="BV15" s="296" t="str">
        <f t="shared" si="12"/>
        <v>Benefits Detail</v>
      </c>
      <c r="BW15" s="296" t="str">
        <f t="shared" si="12"/>
        <v>Benefits Detail</v>
      </c>
      <c r="BX15" s="296" t="str">
        <f t="shared" si="12"/>
        <v>Benefits Detail</v>
      </c>
      <c r="BY15" s="297" t="s">
        <v>160</v>
      </c>
      <c r="BZ15" s="298" t="s">
        <v>150</v>
      </c>
      <c r="CA15" s="299" t="str">
        <f>BZ15</f>
        <v>FTE Detail</v>
      </c>
      <c r="CB15" s="299" t="str">
        <f t="shared" ref="CB15:CK15" si="13">CA15</f>
        <v>FTE Detail</v>
      </c>
      <c r="CC15" s="299" t="str">
        <f t="shared" si="13"/>
        <v>FTE Detail</v>
      </c>
      <c r="CD15" s="299" t="str">
        <f t="shared" si="13"/>
        <v>FTE Detail</v>
      </c>
      <c r="CE15" s="299" t="str">
        <f t="shared" si="13"/>
        <v>FTE Detail</v>
      </c>
      <c r="CF15" s="299" t="str">
        <f t="shared" si="13"/>
        <v>FTE Detail</v>
      </c>
      <c r="CG15" s="299" t="str">
        <f t="shared" si="13"/>
        <v>FTE Detail</v>
      </c>
      <c r="CH15" s="299" t="str">
        <f t="shared" si="13"/>
        <v>FTE Detail</v>
      </c>
      <c r="CI15" s="299" t="str">
        <f t="shared" si="13"/>
        <v>FTE Detail</v>
      </c>
      <c r="CJ15" s="299" t="str">
        <f t="shared" si="13"/>
        <v>FTE Detail</v>
      </c>
      <c r="CK15" s="300" t="str">
        <f t="shared" si="13"/>
        <v>FTE Detail</v>
      </c>
      <c r="CL15" s="301" t="s">
        <v>149</v>
      </c>
      <c r="CM15" s="301" t="str">
        <f>CL15</f>
        <v>Headcount Detail</v>
      </c>
      <c r="CN15" s="301" t="str">
        <f t="shared" ref="CN15:CW15" si="14">CM15</f>
        <v>Headcount Detail</v>
      </c>
      <c r="CO15" s="301" t="str">
        <f t="shared" si="14"/>
        <v>Headcount Detail</v>
      </c>
      <c r="CP15" s="301" t="str">
        <f t="shared" si="14"/>
        <v>Headcount Detail</v>
      </c>
      <c r="CQ15" s="301" t="str">
        <f t="shared" si="14"/>
        <v>Headcount Detail</v>
      </c>
      <c r="CR15" s="301" t="str">
        <f t="shared" si="14"/>
        <v>Headcount Detail</v>
      </c>
      <c r="CS15" s="301" t="str">
        <f t="shared" si="14"/>
        <v>Headcount Detail</v>
      </c>
      <c r="CT15" s="301" t="str">
        <f t="shared" si="14"/>
        <v>Headcount Detail</v>
      </c>
      <c r="CU15" s="301" t="str">
        <f t="shared" si="14"/>
        <v>Headcount Detail</v>
      </c>
      <c r="CV15" s="301" t="str">
        <f t="shared" si="14"/>
        <v>Headcount Detail</v>
      </c>
      <c r="CW15" s="302" t="str">
        <f t="shared" si="14"/>
        <v>Headcount Detail</v>
      </c>
    </row>
    <row r="16" spans="1:101" ht="26">
      <c r="A16" s="34"/>
      <c r="B16" s="392" t="s">
        <v>161</v>
      </c>
      <c r="C16" s="393" t="s">
        <v>162</v>
      </c>
      <c r="D16" s="393" t="s">
        <v>77</v>
      </c>
      <c r="E16" s="393"/>
      <c r="F16" s="394" t="s">
        <v>16</v>
      </c>
      <c r="G16" s="394" t="s">
        <v>18</v>
      </c>
      <c r="H16" s="394" t="s">
        <v>19</v>
      </c>
      <c r="I16" s="394" t="s">
        <v>20</v>
      </c>
      <c r="J16" s="394" t="s">
        <v>328</v>
      </c>
      <c r="K16" s="394" t="s">
        <v>17</v>
      </c>
      <c r="L16" s="395" t="s">
        <v>163</v>
      </c>
      <c r="M16" s="393" t="s">
        <v>164</v>
      </c>
      <c r="N16" s="393" t="s">
        <v>233</v>
      </c>
      <c r="O16" s="393" t="s">
        <v>165</v>
      </c>
      <c r="P16" s="396" t="s">
        <v>166</v>
      </c>
      <c r="Q16" s="397" t="s">
        <v>167</v>
      </c>
      <c r="R16" s="397"/>
      <c r="S16" s="393" t="s">
        <v>168</v>
      </c>
      <c r="T16" s="393" t="s">
        <v>238</v>
      </c>
      <c r="U16" s="397" t="s">
        <v>169</v>
      </c>
      <c r="V16" s="398" t="s">
        <v>170</v>
      </c>
      <c r="W16" s="124" t="s">
        <v>183</v>
      </c>
      <c r="X16" s="125" t="s">
        <v>184</v>
      </c>
      <c r="Y16" s="126" t="s">
        <v>171</v>
      </c>
      <c r="Z16" s="402" t="str">
        <f t="shared" ref="Z16:AK16" si="15">TEXT(DATE($B$8,Z$2,1),"mmm-yy")</f>
        <v>Jan-23</v>
      </c>
      <c r="AA16" s="403" t="str">
        <f t="shared" si="15"/>
        <v>Feb-23</v>
      </c>
      <c r="AB16" s="403" t="str">
        <f t="shared" si="15"/>
        <v>Mar-23</v>
      </c>
      <c r="AC16" s="403" t="str">
        <f t="shared" si="15"/>
        <v>Apr-23</v>
      </c>
      <c r="AD16" s="403" t="str">
        <f t="shared" si="15"/>
        <v>May-23</v>
      </c>
      <c r="AE16" s="403" t="str">
        <f t="shared" si="15"/>
        <v>Jun-23</v>
      </c>
      <c r="AF16" s="403" t="str">
        <f t="shared" si="15"/>
        <v>Jul-23</v>
      </c>
      <c r="AG16" s="403" t="str">
        <f t="shared" si="15"/>
        <v>Aug-23</v>
      </c>
      <c r="AH16" s="403" t="str">
        <f t="shared" si="15"/>
        <v>Sep-23</v>
      </c>
      <c r="AI16" s="403" t="str">
        <f t="shared" si="15"/>
        <v>Oct-23</v>
      </c>
      <c r="AJ16" s="403" t="str">
        <f t="shared" si="15"/>
        <v>Nov-23</v>
      </c>
      <c r="AK16" s="403" t="str">
        <f t="shared" si="15"/>
        <v>Dec-23</v>
      </c>
      <c r="AL16" s="404"/>
      <c r="AM16" s="303" t="str">
        <f>Z16</f>
        <v>Jan-23</v>
      </c>
      <c r="AN16" s="304" t="str">
        <f t="shared" ref="AN16:AX16" si="16">AA16</f>
        <v>Feb-23</v>
      </c>
      <c r="AO16" s="304" t="str">
        <f t="shared" si="16"/>
        <v>Mar-23</v>
      </c>
      <c r="AP16" s="304" t="str">
        <f t="shared" si="16"/>
        <v>Apr-23</v>
      </c>
      <c r="AQ16" s="304" t="str">
        <f t="shared" si="16"/>
        <v>May-23</v>
      </c>
      <c r="AR16" s="304" t="str">
        <f t="shared" si="16"/>
        <v>Jun-23</v>
      </c>
      <c r="AS16" s="304" t="str">
        <f t="shared" si="16"/>
        <v>Jul-23</v>
      </c>
      <c r="AT16" s="304" t="str">
        <f t="shared" si="16"/>
        <v>Aug-23</v>
      </c>
      <c r="AU16" s="304" t="str">
        <f t="shared" si="16"/>
        <v>Sep-23</v>
      </c>
      <c r="AV16" s="304" t="str">
        <f t="shared" si="16"/>
        <v>Oct-23</v>
      </c>
      <c r="AW16" s="304" t="str">
        <f t="shared" si="16"/>
        <v>Nov-23</v>
      </c>
      <c r="AX16" s="304" t="str">
        <f t="shared" si="16"/>
        <v>Dec-23</v>
      </c>
      <c r="AY16" s="305"/>
      <c r="AZ16" s="306" t="str">
        <f>AM16</f>
        <v>Jan-23</v>
      </c>
      <c r="BA16" s="307" t="str">
        <f t="shared" ref="BA16:BK16" si="17">AN16</f>
        <v>Feb-23</v>
      </c>
      <c r="BB16" s="307" t="str">
        <f t="shared" si="17"/>
        <v>Mar-23</v>
      </c>
      <c r="BC16" s="307" t="str">
        <f t="shared" si="17"/>
        <v>Apr-23</v>
      </c>
      <c r="BD16" s="307" t="str">
        <f t="shared" si="17"/>
        <v>May-23</v>
      </c>
      <c r="BE16" s="307" t="str">
        <f t="shared" si="17"/>
        <v>Jun-23</v>
      </c>
      <c r="BF16" s="307" t="str">
        <f t="shared" si="17"/>
        <v>Jul-23</v>
      </c>
      <c r="BG16" s="307" t="str">
        <f t="shared" si="17"/>
        <v>Aug-23</v>
      </c>
      <c r="BH16" s="307" t="str">
        <f t="shared" si="17"/>
        <v>Sep-23</v>
      </c>
      <c r="BI16" s="307" t="str">
        <f t="shared" si="17"/>
        <v>Oct-23</v>
      </c>
      <c r="BJ16" s="307" t="str">
        <f t="shared" si="17"/>
        <v>Nov-23</v>
      </c>
      <c r="BK16" s="307" t="str">
        <f t="shared" si="17"/>
        <v>Dec-23</v>
      </c>
      <c r="BL16" s="308"/>
      <c r="BM16" s="309" t="str">
        <f>Z16</f>
        <v>Jan-23</v>
      </c>
      <c r="BN16" s="310" t="str">
        <f t="shared" ref="BN16:BX16" si="18">AA16</f>
        <v>Feb-23</v>
      </c>
      <c r="BO16" s="310" t="str">
        <f t="shared" si="18"/>
        <v>Mar-23</v>
      </c>
      <c r="BP16" s="310" t="str">
        <f t="shared" si="18"/>
        <v>Apr-23</v>
      </c>
      <c r="BQ16" s="310" t="str">
        <f t="shared" si="18"/>
        <v>May-23</v>
      </c>
      <c r="BR16" s="310" t="str">
        <f t="shared" si="18"/>
        <v>Jun-23</v>
      </c>
      <c r="BS16" s="310" t="str">
        <f t="shared" si="18"/>
        <v>Jul-23</v>
      </c>
      <c r="BT16" s="310" t="str">
        <f t="shared" si="18"/>
        <v>Aug-23</v>
      </c>
      <c r="BU16" s="310" t="str">
        <f t="shared" si="18"/>
        <v>Sep-23</v>
      </c>
      <c r="BV16" s="310" t="str">
        <f t="shared" si="18"/>
        <v>Oct-23</v>
      </c>
      <c r="BW16" s="310" t="str">
        <f t="shared" si="18"/>
        <v>Nov-23</v>
      </c>
      <c r="BX16" s="310" t="str">
        <f t="shared" si="18"/>
        <v>Dec-23</v>
      </c>
      <c r="BY16" s="311"/>
      <c r="BZ16" s="312" t="str">
        <f>Z16</f>
        <v>Jan-23</v>
      </c>
      <c r="CA16" s="313" t="str">
        <f t="shared" ref="CA16:CK16" si="19">AA16</f>
        <v>Feb-23</v>
      </c>
      <c r="CB16" s="313" t="str">
        <f t="shared" si="19"/>
        <v>Mar-23</v>
      </c>
      <c r="CC16" s="313" t="str">
        <f t="shared" si="19"/>
        <v>Apr-23</v>
      </c>
      <c r="CD16" s="313" t="str">
        <f t="shared" si="19"/>
        <v>May-23</v>
      </c>
      <c r="CE16" s="313" t="str">
        <f t="shared" si="19"/>
        <v>Jun-23</v>
      </c>
      <c r="CF16" s="313" t="str">
        <f t="shared" si="19"/>
        <v>Jul-23</v>
      </c>
      <c r="CG16" s="313" t="str">
        <f t="shared" si="19"/>
        <v>Aug-23</v>
      </c>
      <c r="CH16" s="313" t="str">
        <f t="shared" si="19"/>
        <v>Sep-23</v>
      </c>
      <c r="CI16" s="313" t="str">
        <f t="shared" si="19"/>
        <v>Oct-23</v>
      </c>
      <c r="CJ16" s="313" t="str">
        <f t="shared" si="19"/>
        <v>Nov-23</v>
      </c>
      <c r="CK16" s="314" t="str">
        <f t="shared" si="19"/>
        <v>Dec-23</v>
      </c>
      <c r="CL16" s="315" t="str">
        <f>Z16</f>
        <v>Jan-23</v>
      </c>
      <c r="CM16" s="315" t="str">
        <f t="shared" ref="CM16:CW16" si="20">AA16</f>
        <v>Feb-23</v>
      </c>
      <c r="CN16" s="315" t="str">
        <f t="shared" si="20"/>
        <v>Mar-23</v>
      </c>
      <c r="CO16" s="315" t="str">
        <f t="shared" si="20"/>
        <v>Apr-23</v>
      </c>
      <c r="CP16" s="315" t="str">
        <f t="shared" si="20"/>
        <v>May-23</v>
      </c>
      <c r="CQ16" s="315" t="str">
        <f t="shared" si="20"/>
        <v>Jun-23</v>
      </c>
      <c r="CR16" s="315" t="str">
        <f t="shared" si="20"/>
        <v>Jul-23</v>
      </c>
      <c r="CS16" s="315" t="str">
        <f t="shared" si="20"/>
        <v>Aug-23</v>
      </c>
      <c r="CT16" s="315" t="str">
        <f t="shared" si="20"/>
        <v>Sep-23</v>
      </c>
      <c r="CU16" s="315" t="str">
        <f t="shared" si="20"/>
        <v>Oct-23</v>
      </c>
      <c r="CV16" s="315" t="str">
        <f t="shared" si="20"/>
        <v>Nov-23</v>
      </c>
      <c r="CW16" s="316" t="str">
        <f t="shared" si="20"/>
        <v>Dec-23</v>
      </c>
    </row>
    <row r="17" spans="1:101" ht="16.25" customHeight="1">
      <c r="A17" s="34"/>
      <c r="B17" s="159">
        <v>44972</v>
      </c>
      <c r="C17" s="141">
        <v>47848</v>
      </c>
      <c r="D17" s="142" t="s">
        <v>86</v>
      </c>
      <c r="E17" s="142"/>
      <c r="F17" s="288" t="s">
        <v>29</v>
      </c>
      <c r="G17" s="288" t="s">
        <v>21</v>
      </c>
      <c r="H17" s="288" t="s">
        <v>22</v>
      </c>
      <c r="I17" s="288" t="s">
        <v>23</v>
      </c>
      <c r="J17" s="288" t="s">
        <v>289</v>
      </c>
      <c r="K17" s="288" t="str">
        <f t="shared" ref="K17:K26" si="21">$B$10</f>
        <v>Working Budget</v>
      </c>
      <c r="L17" s="170">
        <v>51</v>
      </c>
      <c r="M17" s="171" t="s">
        <v>332</v>
      </c>
      <c r="N17" s="171" t="s">
        <v>237</v>
      </c>
      <c r="O17" s="142">
        <v>4</v>
      </c>
      <c r="P17" s="143">
        <v>90292</v>
      </c>
      <c r="Q17" s="155">
        <v>0.05</v>
      </c>
      <c r="R17" s="155"/>
      <c r="S17" s="142" t="s">
        <v>172</v>
      </c>
      <c r="T17" s="142" t="s">
        <v>172</v>
      </c>
      <c r="U17" s="144">
        <v>0.01</v>
      </c>
      <c r="V17" s="145" t="s">
        <v>85</v>
      </c>
      <c r="W17" s="146">
        <f>VLOOKUP($V17,'Budget Drivers'!$H$34:$K$44,2,FALSE)</f>
        <v>3.2000000000000002E-3</v>
      </c>
      <c r="X17" s="147">
        <f>VLOOKUP($V17,'Budget Drivers'!$H$34:$K$44,4,FALSE)</f>
        <v>48</v>
      </c>
      <c r="Y17" s="148">
        <f>(P17*(1+$N$8)/12)+((P17*(1+$N$8)/12)*(IF(LEFT(S17,1)="Y",'Budget Drivers'!$C$44,Q17)))</f>
        <v>12787.604500000001</v>
      </c>
      <c r="Z17" s="427">
        <f t="shared" ref="Z17:AK26" si="22">ROUND(IF(AND($B17&lt;Z$3,$C17&gt;Z$5),$Y17,IF(AND($B17&gt;=Z$3,$B17&lt;=Z$5),$Y17*(Z$6+1-DAY($B17))/Z$6,IF(AND($C17&gt;=Z$3,$C17&lt;=Z$5),$Y17*DAY($C17)/Z$6,0))),2)</f>
        <v>0</v>
      </c>
      <c r="AA17" s="427">
        <f t="shared" si="22"/>
        <v>6393.8</v>
      </c>
      <c r="AB17" s="427">
        <f t="shared" si="22"/>
        <v>12787.6</v>
      </c>
      <c r="AC17" s="427">
        <f t="shared" si="22"/>
        <v>12787.6</v>
      </c>
      <c r="AD17" s="427">
        <f t="shared" si="22"/>
        <v>12787.6</v>
      </c>
      <c r="AE17" s="427">
        <f t="shared" si="22"/>
        <v>12787.6</v>
      </c>
      <c r="AF17" s="427">
        <f t="shared" si="22"/>
        <v>12787.6</v>
      </c>
      <c r="AG17" s="427">
        <f t="shared" si="22"/>
        <v>12787.6</v>
      </c>
      <c r="AH17" s="427">
        <f t="shared" si="22"/>
        <v>12787.6</v>
      </c>
      <c r="AI17" s="427">
        <f t="shared" si="22"/>
        <v>12787.6</v>
      </c>
      <c r="AJ17" s="427">
        <f t="shared" si="22"/>
        <v>12787.6</v>
      </c>
      <c r="AK17" s="427">
        <f t="shared" si="22"/>
        <v>12787.6</v>
      </c>
      <c r="AL17" s="174">
        <f>SUM(Z17:AK17)</f>
        <v>134269.80000000002</v>
      </c>
      <c r="AM17" s="427">
        <f>(Z17*'Budget Drivers'!$I$31)+(Z17*'Budget Drivers'!$I$33)</f>
        <v>0</v>
      </c>
      <c r="AN17" s="427">
        <f>IF(SUM($AM17:AM17)+(AA17*'Budget Drivers'!$I$31)&gt;='Budget Drivers'!$K$31,'Budget Drivers'!$K$31-SUM($AM17:AM17),AA17*'Budget Drivers'!$I$31)</f>
        <v>396.41559999999998</v>
      </c>
      <c r="AO17" s="427">
        <f>IF(SUM($AM17:AN17)+(AB17*'Budget Drivers'!$I$31)&gt;='Budget Drivers'!$K$31,'Budget Drivers'!$K$31-SUM($AM17:AN17),AB17*'Budget Drivers'!$I$31)</f>
        <v>792.83119999999997</v>
      </c>
      <c r="AP17" s="427">
        <f>IF(SUM($AM17:AO17)+(AC17*'Budget Drivers'!$I$31)&gt;='Budget Drivers'!$K$31,'Budget Drivers'!$K$31-SUM($AM17:AO17),AC17*'Budget Drivers'!$I$31)</f>
        <v>792.83119999999997</v>
      </c>
      <c r="AQ17" s="427">
        <f>IF(SUM($AM17:AP17)+(AD17*'Budget Drivers'!$I$31)&gt;='Budget Drivers'!$K$31,'Budget Drivers'!$K$31-SUM($AM17:AP17),AD17*'Budget Drivers'!$I$31)</f>
        <v>792.83119999999997</v>
      </c>
      <c r="AR17" s="427">
        <f>IF(SUM($AM17:AQ17)+(AE17*'Budget Drivers'!$I$31)&gt;='Budget Drivers'!$K$31,'Budget Drivers'!$K$31-SUM($AM17:AQ17),AE17*'Budget Drivers'!$I$31)</f>
        <v>792.83119999999997</v>
      </c>
      <c r="AS17" s="427">
        <f>IF(SUM($AM17:AR17)+(AF17*'Budget Drivers'!$I$31)&gt;='Budget Drivers'!$K$31,'Budget Drivers'!$K$31-SUM($AM17:AR17),AF17*'Budget Drivers'!$I$31)</f>
        <v>792.83119999999997</v>
      </c>
      <c r="AT17" s="427">
        <f>IF(SUM($AM17:AS17)+(AG17*'Budget Drivers'!$I$31)&gt;='Budget Drivers'!$K$31,'Budget Drivers'!$K$31-SUM($AM17:AS17),AG17*'Budget Drivers'!$I$31)</f>
        <v>792.83119999999997</v>
      </c>
      <c r="AU17" s="427">
        <f>IF(SUM($AM17:AT17)+(AH17*'Budget Drivers'!$I$31)&gt;='Budget Drivers'!$K$31,'Budget Drivers'!$K$31-SUM($AM17:AT17),AH17*'Budget Drivers'!$I$31)</f>
        <v>792.83119999999997</v>
      </c>
      <c r="AV17" s="427">
        <f>IF(SUM($AM17:AU17)+(AI17*'Budget Drivers'!$I$31)&gt;='Budget Drivers'!$K$31,'Budget Drivers'!$K$31-SUM($AM17:AU17),AI17*'Budget Drivers'!$I$31)</f>
        <v>792.83119999999997</v>
      </c>
      <c r="AW17" s="427">
        <f>IF(SUM($AM17:AV17)+(AJ17*'Budget Drivers'!$I$31)&gt;='Budget Drivers'!$K$31,'Budget Drivers'!$K$31-SUM($AM17:AV17),AJ17*'Budget Drivers'!$I$31)</f>
        <v>792.83119999999997</v>
      </c>
      <c r="AX17" s="427">
        <f>IF(SUM($AM17:AW17)+(AK17*'Budget Drivers'!$I$31)&gt;='Budget Drivers'!$K$31,'Budget Drivers'!$K$31-SUM($AM17:AW17),AK17*'Budget Drivers'!$I$31)</f>
        <v>707.90360000000055</v>
      </c>
      <c r="AY17" s="174">
        <f>SUM(AM17:AX17)</f>
        <v>8239.7999999999993</v>
      </c>
      <c r="AZ17" s="427">
        <f>IF(Z17*$W17&gt;$X17,$X17,Z17*$W17)</f>
        <v>0</v>
      </c>
      <c r="BA17" s="427">
        <f>IF(SUM($AZ17:AZ17)+(AA17*$W17)&gt;=$X17,$X17-SUM($AZ17:AZ17),(AA17*$W17))</f>
        <v>20.460160000000002</v>
      </c>
      <c r="BB17" s="427">
        <f>IF(SUM($AZ17:BA17)+(AB17*$W17)&gt;=$X17,$X17-SUM($AZ17:BA17),(AB17*$W17))</f>
        <v>27.539839999999998</v>
      </c>
      <c r="BC17" s="427">
        <f>IF(SUM($AZ17:BB17)+(AC17*$W17)&gt;=$X17,$X17-SUM($AZ17:BB17),(AC17*$W17))</f>
        <v>0</v>
      </c>
      <c r="BD17" s="427">
        <f>IF(SUM($AZ17:BC17)+(AD17*$W17)&gt;=$X17,$X17-SUM($AZ17:BC17),(AD17*$W17))</f>
        <v>0</v>
      </c>
      <c r="BE17" s="427">
        <f>IF(SUM($AZ17:BD17)+(AE17*$W17)&gt;=$X17,$X17-SUM($AZ17:BD17),(AE17*$W17))</f>
        <v>0</v>
      </c>
      <c r="BF17" s="427">
        <f>IF(SUM($AZ17:BE17)+(AF17*$W17)&gt;=$X17,$X17-SUM($AZ17:BE17),(AF17*$W17))</f>
        <v>0</v>
      </c>
      <c r="BG17" s="427">
        <f>IF(SUM($AZ17:BF17)+(AG17*$W17)&gt;=$X17,$X17-SUM($AZ17:BF17),(AG17*$W17))</f>
        <v>0</v>
      </c>
      <c r="BH17" s="427">
        <f>IF(SUM($AZ17:BG17)+(AH17*$W17)&gt;=$X17,$X17-SUM($AZ17:BG17),(AH17*$W17))</f>
        <v>0</v>
      </c>
      <c r="BI17" s="427">
        <f>IF(SUM($AZ17:BH17)+(AI17*$W17)&gt;=$X17,$X17-SUM($AZ17:BH17),(AI17*$W17))</f>
        <v>0</v>
      </c>
      <c r="BJ17" s="427">
        <f>IF(SUM($AZ17:BI17)+(AJ17*$W17)&gt;=$X17,$X17-SUM($AZ17:BI17),(AJ17*$W17))</f>
        <v>0</v>
      </c>
      <c r="BK17" s="427">
        <f>IF(SUM($AZ17:BJ17)+(AK17*$W17)&gt;=$X17,$X17-SUM($AZ17:BJ17),(AK17*$W17))</f>
        <v>0</v>
      </c>
      <c r="BL17" s="174">
        <f>SUM(AZ17:BK17)</f>
        <v>48</v>
      </c>
      <c r="BM17" s="427">
        <f t="shared" ref="BM17:BX26" si="23">IF(Z17&gt;0,IF(LEFT($T17,1)="Y",$F$8,0)+(IF($U17&gt;$N$10,$N$10,$U17)*Z17),0)</f>
        <v>0</v>
      </c>
      <c r="BN17" s="427">
        <f t="shared" si="23"/>
        <v>663.93799999999999</v>
      </c>
      <c r="BO17" s="427">
        <f t="shared" si="23"/>
        <v>727.87599999999998</v>
      </c>
      <c r="BP17" s="427">
        <f t="shared" si="23"/>
        <v>727.87599999999998</v>
      </c>
      <c r="BQ17" s="427">
        <f t="shared" si="23"/>
        <v>727.87599999999998</v>
      </c>
      <c r="BR17" s="427">
        <f t="shared" si="23"/>
        <v>727.87599999999998</v>
      </c>
      <c r="BS17" s="427">
        <f t="shared" si="23"/>
        <v>727.87599999999998</v>
      </c>
      <c r="BT17" s="427">
        <f t="shared" si="23"/>
        <v>727.87599999999998</v>
      </c>
      <c r="BU17" s="427">
        <f t="shared" si="23"/>
        <v>727.87599999999998</v>
      </c>
      <c r="BV17" s="427">
        <f t="shared" si="23"/>
        <v>727.87599999999998</v>
      </c>
      <c r="BW17" s="427">
        <f t="shared" si="23"/>
        <v>727.87599999999998</v>
      </c>
      <c r="BX17" s="427">
        <f t="shared" si="23"/>
        <v>727.87599999999998</v>
      </c>
      <c r="BY17" s="174">
        <f>SUM(BM17:BX17)</f>
        <v>7942.6980000000012</v>
      </c>
      <c r="BZ17" s="426">
        <f t="shared" ref="BZ17:CK26" si="24">ROUND(IFERROR(Z17/$Y17,0),1)</f>
        <v>0</v>
      </c>
      <c r="CA17" s="426">
        <f t="shared" si="24"/>
        <v>0.5</v>
      </c>
      <c r="CB17" s="426">
        <f t="shared" si="24"/>
        <v>1</v>
      </c>
      <c r="CC17" s="426">
        <f t="shared" si="24"/>
        <v>1</v>
      </c>
      <c r="CD17" s="426">
        <f t="shared" si="24"/>
        <v>1</v>
      </c>
      <c r="CE17" s="426">
        <f t="shared" si="24"/>
        <v>1</v>
      </c>
      <c r="CF17" s="426">
        <f t="shared" si="24"/>
        <v>1</v>
      </c>
      <c r="CG17" s="426">
        <f t="shared" si="24"/>
        <v>1</v>
      </c>
      <c r="CH17" s="426">
        <f t="shared" si="24"/>
        <v>1</v>
      </c>
      <c r="CI17" s="426">
        <f t="shared" si="24"/>
        <v>1</v>
      </c>
      <c r="CJ17" s="426">
        <f t="shared" si="24"/>
        <v>1</v>
      </c>
      <c r="CK17" s="426">
        <f t="shared" si="24"/>
        <v>1</v>
      </c>
      <c r="CL17" s="427">
        <f t="shared" ref="CL17:CW26" si="25">ROUNDUP(BZ17,0)</f>
        <v>0</v>
      </c>
      <c r="CM17" s="427">
        <f t="shared" si="25"/>
        <v>1</v>
      </c>
      <c r="CN17" s="427">
        <f t="shared" si="25"/>
        <v>1</v>
      </c>
      <c r="CO17" s="427">
        <f t="shared" si="25"/>
        <v>1</v>
      </c>
      <c r="CP17" s="427">
        <f t="shared" si="25"/>
        <v>1</v>
      </c>
      <c r="CQ17" s="427">
        <f t="shared" si="25"/>
        <v>1</v>
      </c>
      <c r="CR17" s="427">
        <f t="shared" si="25"/>
        <v>1</v>
      </c>
      <c r="CS17" s="427">
        <f t="shared" si="25"/>
        <v>1</v>
      </c>
      <c r="CT17" s="427">
        <f t="shared" si="25"/>
        <v>1</v>
      </c>
      <c r="CU17" s="427">
        <f t="shared" si="25"/>
        <v>1</v>
      </c>
      <c r="CV17" s="427">
        <f t="shared" si="25"/>
        <v>1</v>
      </c>
      <c r="CW17" s="429">
        <f t="shared" si="25"/>
        <v>1</v>
      </c>
    </row>
    <row r="18" spans="1:101" ht="17.5" customHeight="1">
      <c r="A18" s="34"/>
      <c r="B18" s="159">
        <v>45017</v>
      </c>
      <c r="C18" s="141">
        <v>47848</v>
      </c>
      <c r="D18" s="142" t="s">
        <v>83</v>
      </c>
      <c r="E18" s="142"/>
      <c r="F18" s="288" t="s">
        <v>29</v>
      </c>
      <c r="G18" s="288" t="s">
        <v>21</v>
      </c>
      <c r="H18" s="288" t="s">
        <v>22</v>
      </c>
      <c r="I18" s="288" t="s">
        <v>23</v>
      </c>
      <c r="J18" s="288" t="s">
        <v>289</v>
      </c>
      <c r="K18" s="288" t="str">
        <f t="shared" si="21"/>
        <v>Working Budget</v>
      </c>
      <c r="L18" s="170">
        <v>64</v>
      </c>
      <c r="M18" s="171" t="s">
        <v>173</v>
      </c>
      <c r="N18" s="171" t="s">
        <v>237</v>
      </c>
      <c r="O18" s="142">
        <v>6</v>
      </c>
      <c r="P18" s="143">
        <v>67828</v>
      </c>
      <c r="Q18" s="155">
        <v>0.05</v>
      </c>
      <c r="R18" s="155"/>
      <c r="S18" s="142" t="s">
        <v>172</v>
      </c>
      <c r="T18" s="142" t="s">
        <v>172</v>
      </c>
      <c r="U18" s="144">
        <v>0.1</v>
      </c>
      <c r="V18" s="145" t="s">
        <v>85</v>
      </c>
      <c r="W18" s="146">
        <f>VLOOKUP($V18,'Budget Drivers'!$H$34:$K$44,2,FALSE)</f>
        <v>3.2000000000000002E-3</v>
      </c>
      <c r="X18" s="147">
        <f>VLOOKUP($V18,'Budget Drivers'!$H$34:$K$44,4,FALSE)</f>
        <v>48</v>
      </c>
      <c r="Y18" s="148">
        <f>(P18*(1+$N$8)/12)+((P18*(1+$N$8)/12)*(IF(LEFT(S18,1)="Y",'Budget Drivers'!$C$44,Q18)))</f>
        <v>9606.1404999999995</v>
      </c>
      <c r="Z18" s="427">
        <f t="shared" si="22"/>
        <v>0</v>
      </c>
      <c r="AA18" s="427">
        <f t="shared" si="22"/>
        <v>0</v>
      </c>
      <c r="AB18" s="427">
        <f t="shared" si="22"/>
        <v>0</v>
      </c>
      <c r="AC18" s="427">
        <f t="shared" si="22"/>
        <v>9606.14</v>
      </c>
      <c r="AD18" s="427">
        <f t="shared" si="22"/>
        <v>9606.14</v>
      </c>
      <c r="AE18" s="427">
        <f t="shared" si="22"/>
        <v>9606.14</v>
      </c>
      <c r="AF18" s="427">
        <f t="shared" si="22"/>
        <v>9606.14</v>
      </c>
      <c r="AG18" s="427">
        <f t="shared" si="22"/>
        <v>9606.14</v>
      </c>
      <c r="AH18" s="427">
        <f t="shared" si="22"/>
        <v>9606.14</v>
      </c>
      <c r="AI18" s="427">
        <f t="shared" si="22"/>
        <v>9606.14</v>
      </c>
      <c r="AJ18" s="427">
        <f t="shared" si="22"/>
        <v>9606.14</v>
      </c>
      <c r="AK18" s="427">
        <f t="shared" si="22"/>
        <v>9606.14</v>
      </c>
      <c r="AL18" s="174">
        <f t="shared" ref="AL18:AL26" si="26">SUM(Z18:AK18)</f>
        <v>86455.26</v>
      </c>
      <c r="AM18" s="427">
        <f>(Z18*'Budget Drivers'!$I$31)+(Z18*'Budget Drivers'!$I$33)</f>
        <v>0</v>
      </c>
      <c r="AN18" s="427">
        <f>IF(SUM($AM18:AM18)+(AA18*'Budget Drivers'!$I$31)&gt;='Budget Drivers'!$K$31,'Budget Drivers'!$K$31-SUM($AM18:AM18),AA18*'Budget Drivers'!$I$31)</f>
        <v>0</v>
      </c>
      <c r="AO18" s="427">
        <f>IF(SUM($AM18:AN18)+(AB18*'Budget Drivers'!$I$31)&gt;='Budget Drivers'!$K$31,'Budget Drivers'!$K$31-SUM($AM18:AN18),AB18*'Budget Drivers'!$I$31)</f>
        <v>0</v>
      </c>
      <c r="AP18" s="427">
        <f>IF(SUM($AM18:AO18)+(AC18*'Budget Drivers'!$I$31)&gt;='Budget Drivers'!$K$31,'Budget Drivers'!$K$31-SUM($AM18:AO18),AC18*'Budget Drivers'!$I$31)</f>
        <v>595.58067999999992</v>
      </c>
      <c r="AQ18" s="427">
        <f>IF(SUM($AM18:AP18)+(AD18*'Budget Drivers'!$I$31)&gt;='Budget Drivers'!$K$31,'Budget Drivers'!$K$31-SUM($AM18:AP18),AD18*'Budget Drivers'!$I$31)</f>
        <v>595.58067999999992</v>
      </c>
      <c r="AR18" s="427">
        <f>IF(SUM($AM18:AQ18)+(AE18*'Budget Drivers'!$I$31)&gt;='Budget Drivers'!$K$31,'Budget Drivers'!$K$31-SUM($AM18:AQ18),AE18*'Budget Drivers'!$I$31)</f>
        <v>595.58067999999992</v>
      </c>
      <c r="AS18" s="427">
        <f>IF(SUM($AM18:AR18)+(AF18*'Budget Drivers'!$I$31)&gt;='Budget Drivers'!$K$31,'Budget Drivers'!$K$31-SUM($AM18:AR18),AF18*'Budget Drivers'!$I$31)</f>
        <v>595.58067999999992</v>
      </c>
      <c r="AT18" s="427">
        <f>IF(SUM($AM18:AS18)+(AG18*'Budget Drivers'!$I$31)&gt;='Budget Drivers'!$K$31,'Budget Drivers'!$K$31-SUM($AM18:AS18),AG18*'Budget Drivers'!$I$31)</f>
        <v>595.58067999999992</v>
      </c>
      <c r="AU18" s="427">
        <f>IF(SUM($AM18:AT18)+(AH18*'Budget Drivers'!$I$31)&gt;='Budget Drivers'!$K$31,'Budget Drivers'!$K$31-SUM($AM18:AT18),AH18*'Budget Drivers'!$I$31)</f>
        <v>595.58067999999992</v>
      </c>
      <c r="AV18" s="427">
        <f>IF(SUM($AM18:AU18)+(AI18*'Budget Drivers'!$I$31)&gt;='Budget Drivers'!$K$31,'Budget Drivers'!$K$31-SUM($AM18:AU18),AI18*'Budget Drivers'!$I$31)</f>
        <v>595.58067999999992</v>
      </c>
      <c r="AW18" s="427">
        <f>IF(SUM($AM18:AV18)+(AJ18*'Budget Drivers'!$I$31)&gt;='Budget Drivers'!$K$31,'Budget Drivers'!$K$31-SUM($AM18:AV18),AJ18*'Budget Drivers'!$I$31)</f>
        <v>595.58067999999992</v>
      </c>
      <c r="AX18" s="427">
        <f>IF(SUM($AM18:AW18)+(AK18*'Budget Drivers'!$I$31)&gt;='Budget Drivers'!$K$31,'Budget Drivers'!$K$31-SUM($AM18:AW18),AK18*'Budget Drivers'!$I$31)</f>
        <v>595.58067999999992</v>
      </c>
      <c r="AY18" s="174">
        <f t="shared" ref="AY18:AY26" si="27">SUM(AM18:AX18)</f>
        <v>5360.2261199999994</v>
      </c>
      <c r="AZ18" s="427">
        <f>IF(Z18*$W18&gt;$X18,$X18,Z18*$W18)</f>
        <v>0</v>
      </c>
      <c r="BA18" s="427">
        <f>IF(SUM($AZ18:AZ18)+(AA18*$W18)&gt;=$X18,$X18-SUM($AZ18:AZ18),(AA18*$W18))</f>
        <v>0</v>
      </c>
      <c r="BB18" s="427">
        <f>IF(SUM($AZ18:BA18)+(AB18*$W18)&gt;=$X18,$X18-SUM($AZ18:BA18),(AB18*$W18))</f>
        <v>0</v>
      </c>
      <c r="BC18" s="427">
        <f>IF(SUM($AZ18:BB18)+(AC18*$W18)&gt;=$X18,$X18-SUM($AZ18:BB18),(AC18*$W18))</f>
        <v>30.739647999999999</v>
      </c>
      <c r="BD18" s="427">
        <f>IF(SUM($AZ18:BC18)+(AD18*$W18)&gt;=$X18,$X18-SUM($AZ18:BC18),(AD18*$W18))</f>
        <v>17.260352000000001</v>
      </c>
      <c r="BE18" s="427">
        <f>IF(SUM($AZ18:BD18)+(AE18*$W18)&gt;=$X18,$X18-SUM($AZ18:BD18),(AE18*$W18))</f>
        <v>0</v>
      </c>
      <c r="BF18" s="427">
        <f>IF(SUM($AZ18:BE18)+(AF18*$W18)&gt;=$X18,$X18-SUM($AZ18:BE18),(AF18*$W18))</f>
        <v>0</v>
      </c>
      <c r="BG18" s="427">
        <f>IF(SUM($AZ18:BF18)+(AG18*$W18)&gt;=$X18,$X18-SUM($AZ18:BF18),(AG18*$W18))</f>
        <v>0</v>
      </c>
      <c r="BH18" s="427">
        <f>IF(SUM($AZ18:BG18)+(AH18*$W18)&gt;=$X18,$X18-SUM($AZ18:BG18),(AH18*$W18))</f>
        <v>0</v>
      </c>
      <c r="BI18" s="427">
        <f>IF(SUM($AZ18:BH18)+(AI18*$W18)&gt;=$X18,$X18-SUM($AZ18:BH18),(AI18*$W18))</f>
        <v>0</v>
      </c>
      <c r="BJ18" s="427">
        <f>IF(SUM($AZ18:BI18)+(AJ18*$W18)&gt;=$X18,$X18-SUM($AZ18:BI18),(AJ18*$W18))</f>
        <v>0</v>
      </c>
      <c r="BK18" s="427">
        <f>IF(SUM($AZ18:BJ18)+(AK18*$W18)&gt;=$X18,$X18-SUM($AZ18:BJ18),(AK18*$W18))</f>
        <v>0</v>
      </c>
      <c r="BL18" s="174">
        <f t="shared" ref="BL18:BL26" si="28">SUM(AZ18:BK18)</f>
        <v>48</v>
      </c>
      <c r="BM18" s="427">
        <f t="shared" si="23"/>
        <v>0</v>
      </c>
      <c r="BN18" s="427">
        <f t="shared" si="23"/>
        <v>0</v>
      </c>
      <c r="BO18" s="427">
        <f t="shared" si="23"/>
        <v>0</v>
      </c>
      <c r="BP18" s="427">
        <f t="shared" si="23"/>
        <v>888.18419999999992</v>
      </c>
      <c r="BQ18" s="427">
        <f t="shared" si="23"/>
        <v>888.18419999999992</v>
      </c>
      <c r="BR18" s="427">
        <f t="shared" si="23"/>
        <v>888.18419999999992</v>
      </c>
      <c r="BS18" s="427">
        <f t="shared" si="23"/>
        <v>888.18419999999992</v>
      </c>
      <c r="BT18" s="427">
        <f t="shared" si="23"/>
        <v>888.18419999999992</v>
      </c>
      <c r="BU18" s="427">
        <f t="shared" si="23"/>
        <v>888.18419999999992</v>
      </c>
      <c r="BV18" s="427">
        <f t="shared" si="23"/>
        <v>888.18419999999992</v>
      </c>
      <c r="BW18" s="427">
        <f t="shared" si="23"/>
        <v>888.18419999999992</v>
      </c>
      <c r="BX18" s="427">
        <f t="shared" si="23"/>
        <v>888.18419999999992</v>
      </c>
      <c r="BY18" s="174">
        <f t="shared" ref="BY18:BY26" si="29">SUM(BM18:BX18)</f>
        <v>7993.6577999999981</v>
      </c>
      <c r="BZ18" s="426">
        <f t="shared" si="24"/>
        <v>0</v>
      </c>
      <c r="CA18" s="426">
        <f t="shared" si="24"/>
        <v>0</v>
      </c>
      <c r="CB18" s="426">
        <f t="shared" si="24"/>
        <v>0</v>
      </c>
      <c r="CC18" s="426">
        <f t="shared" si="24"/>
        <v>1</v>
      </c>
      <c r="CD18" s="426">
        <f t="shared" si="24"/>
        <v>1</v>
      </c>
      <c r="CE18" s="426">
        <f t="shared" si="24"/>
        <v>1</v>
      </c>
      <c r="CF18" s="426">
        <f t="shared" si="24"/>
        <v>1</v>
      </c>
      <c r="CG18" s="426">
        <f t="shared" si="24"/>
        <v>1</v>
      </c>
      <c r="CH18" s="426">
        <f t="shared" si="24"/>
        <v>1</v>
      </c>
      <c r="CI18" s="426">
        <f t="shared" si="24"/>
        <v>1</v>
      </c>
      <c r="CJ18" s="426">
        <f t="shared" si="24"/>
        <v>1</v>
      </c>
      <c r="CK18" s="426">
        <f t="shared" si="24"/>
        <v>1</v>
      </c>
      <c r="CL18" s="427">
        <f t="shared" si="25"/>
        <v>0</v>
      </c>
      <c r="CM18" s="427">
        <f t="shared" si="25"/>
        <v>0</v>
      </c>
      <c r="CN18" s="427">
        <f t="shared" si="25"/>
        <v>0</v>
      </c>
      <c r="CO18" s="427">
        <f t="shared" si="25"/>
        <v>1</v>
      </c>
      <c r="CP18" s="427">
        <f t="shared" si="25"/>
        <v>1</v>
      </c>
      <c r="CQ18" s="427">
        <f t="shared" si="25"/>
        <v>1</v>
      </c>
      <c r="CR18" s="427">
        <f t="shared" si="25"/>
        <v>1</v>
      </c>
      <c r="CS18" s="427">
        <f t="shared" si="25"/>
        <v>1</v>
      </c>
      <c r="CT18" s="427">
        <f t="shared" si="25"/>
        <v>1</v>
      </c>
      <c r="CU18" s="427">
        <f t="shared" si="25"/>
        <v>1</v>
      </c>
      <c r="CV18" s="427">
        <f t="shared" si="25"/>
        <v>1</v>
      </c>
      <c r="CW18" s="429">
        <f t="shared" si="25"/>
        <v>1</v>
      </c>
    </row>
    <row r="19" spans="1:101" ht="16.25" customHeight="1">
      <c r="A19" s="34"/>
      <c r="B19" s="159">
        <v>43466</v>
      </c>
      <c r="C19" s="141">
        <v>47848</v>
      </c>
      <c r="D19" s="142" t="s">
        <v>88</v>
      </c>
      <c r="E19" s="142"/>
      <c r="F19" s="288" t="s">
        <v>29</v>
      </c>
      <c r="G19" s="288" t="s">
        <v>21</v>
      </c>
      <c r="H19" s="288" t="s">
        <v>22</v>
      </c>
      <c r="I19" s="288" t="s">
        <v>23</v>
      </c>
      <c r="J19" s="288" t="s">
        <v>289</v>
      </c>
      <c r="K19" s="288" t="str">
        <f t="shared" si="21"/>
        <v>Working Budget</v>
      </c>
      <c r="L19" s="170">
        <v>268</v>
      </c>
      <c r="M19" s="171" t="s">
        <v>174</v>
      </c>
      <c r="N19" s="171" t="s">
        <v>234</v>
      </c>
      <c r="O19" s="142">
        <v>3</v>
      </c>
      <c r="P19" s="143">
        <v>144259</v>
      </c>
      <c r="Q19" s="155">
        <v>0.25</v>
      </c>
      <c r="R19" s="155"/>
      <c r="S19" s="142" t="s">
        <v>172</v>
      </c>
      <c r="T19" s="142" t="s">
        <v>172</v>
      </c>
      <c r="U19" s="144">
        <v>0.15</v>
      </c>
      <c r="V19" s="145" t="s">
        <v>91</v>
      </c>
      <c r="W19" s="146">
        <f>VLOOKUP($V19,'Budget Drivers'!$H$34:$K$44,2,FALSE)</f>
        <v>3.2000000000000002E-3</v>
      </c>
      <c r="X19" s="147">
        <f>VLOOKUP($V19,'Budget Drivers'!$H$34:$K$44,4,FALSE)</f>
        <v>37.119999999999997</v>
      </c>
      <c r="Y19" s="148">
        <f>(P19*(1+$N$8)/12)+((P19*(1+$N$8)/12)*(IF(LEFT(S19,1)="Y",'Budget Drivers'!$C$44,Q19)))</f>
        <v>20430.680874999998</v>
      </c>
      <c r="Z19" s="427">
        <f t="shared" si="22"/>
        <v>20430.68</v>
      </c>
      <c r="AA19" s="427">
        <f t="shared" si="22"/>
        <v>20430.68</v>
      </c>
      <c r="AB19" s="427">
        <f t="shared" si="22"/>
        <v>20430.68</v>
      </c>
      <c r="AC19" s="427">
        <f t="shared" si="22"/>
        <v>20430.68</v>
      </c>
      <c r="AD19" s="427">
        <f t="shared" si="22"/>
        <v>20430.68</v>
      </c>
      <c r="AE19" s="427">
        <f t="shared" si="22"/>
        <v>20430.68</v>
      </c>
      <c r="AF19" s="427">
        <f t="shared" si="22"/>
        <v>20430.68</v>
      </c>
      <c r="AG19" s="427">
        <f t="shared" si="22"/>
        <v>20430.68</v>
      </c>
      <c r="AH19" s="427">
        <f t="shared" si="22"/>
        <v>20430.68</v>
      </c>
      <c r="AI19" s="427">
        <f t="shared" si="22"/>
        <v>20430.68</v>
      </c>
      <c r="AJ19" s="427">
        <f t="shared" si="22"/>
        <v>20430.68</v>
      </c>
      <c r="AK19" s="427">
        <f t="shared" si="22"/>
        <v>20430.68</v>
      </c>
      <c r="AL19" s="174">
        <f>SUM(Z19:AK19)</f>
        <v>245168.15999999995</v>
      </c>
      <c r="AM19" s="427">
        <f>(Z19*'Budget Drivers'!$I$31)+(Z19*'Budget Drivers'!$I$33)</f>
        <v>1389.2862400000001</v>
      </c>
      <c r="AN19" s="427">
        <f>IF(SUM($AM19:AM19)+(AA19*'Budget Drivers'!$I$31)&gt;='Budget Drivers'!$K$31,'Budget Drivers'!$K$31-SUM($AM19:AM19),AA19*'Budget Drivers'!$I$31)</f>
        <v>1266.70216</v>
      </c>
      <c r="AO19" s="427">
        <f>IF(SUM($AM19:AN19)+(AB19*'Budget Drivers'!$I$31)&gt;='Budget Drivers'!$K$31,'Budget Drivers'!$K$31-SUM($AM19:AN19),AB19*'Budget Drivers'!$I$31)</f>
        <v>1266.70216</v>
      </c>
      <c r="AP19" s="427">
        <f>IF(SUM($AM19:AO19)+(AC19*'Budget Drivers'!$I$31)&gt;='Budget Drivers'!$K$31,'Budget Drivers'!$K$31-SUM($AM19:AO19),AC19*'Budget Drivers'!$I$31)</f>
        <v>1266.70216</v>
      </c>
      <c r="AQ19" s="427">
        <f>IF(SUM($AM19:AP19)+(AD19*'Budget Drivers'!$I$31)&gt;='Budget Drivers'!$K$31,'Budget Drivers'!$K$31-SUM($AM19:AP19),AD19*'Budget Drivers'!$I$31)</f>
        <v>1266.70216</v>
      </c>
      <c r="AR19" s="427">
        <f>IF(SUM($AM19:AQ19)+(AE19*'Budget Drivers'!$I$31)&gt;='Budget Drivers'!$K$31,'Budget Drivers'!$K$31-SUM($AM19:AQ19),AE19*'Budget Drivers'!$I$31)</f>
        <v>1266.70216</v>
      </c>
      <c r="AS19" s="427">
        <f>IF(SUM($AM19:AR19)+(AF19*'Budget Drivers'!$I$31)&gt;='Budget Drivers'!$K$31,'Budget Drivers'!$K$31-SUM($AM19:AR19),AF19*'Budget Drivers'!$I$31)</f>
        <v>517.0029599999998</v>
      </c>
      <c r="AT19" s="427">
        <f>IF(SUM($AM19:AS19)+(AG19*'Budget Drivers'!$I$31)&gt;='Budget Drivers'!$K$31,'Budget Drivers'!$K$31-SUM($AM19:AS19),AG19*'Budget Drivers'!$I$31)</f>
        <v>0</v>
      </c>
      <c r="AU19" s="427">
        <f>IF(SUM($AM19:AT19)+(AH19*'Budget Drivers'!$I$31)&gt;='Budget Drivers'!$K$31,'Budget Drivers'!$K$31-SUM($AM19:AT19),AH19*'Budget Drivers'!$I$31)</f>
        <v>0</v>
      </c>
      <c r="AV19" s="427">
        <f>IF(SUM($AM19:AU19)+(AI19*'Budget Drivers'!$I$31)&gt;='Budget Drivers'!$K$31,'Budget Drivers'!$K$31-SUM($AM19:AU19),AI19*'Budget Drivers'!$I$31)</f>
        <v>0</v>
      </c>
      <c r="AW19" s="427">
        <f>IF(SUM($AM19:AV19)+(AJ19*'Budget Drivers'!$I$31)&gt;='Budget Drivers'!$K$31,'Budget Drivers'!$K$31-SUM($AM19:AV19),AJ19*'Budget Drivers'!$I$31)</f>
        <v>0</v>
      </c>
      <c r="AX19" s="427">
        <f>IF(SUM($AM19:AW19)+(AK19*'Budget Drivers'!$I$31)&gt;='Budget Drivers'!$K$31,'Budget Drivers'!$K$31-SUM($AM19:AW19),AK19*'Budget Drivers'!$I$31)</f>
        <v>0</v>
      </c>
      <c r="AY19" s="174">
        <f>SUM(AM19:AX19)</f>
        <v>8239.7999999999993</v>
      </c>
      <c r="AZ19" s="427">
        <f>IF(Z19*$W19&gt;$X19,$X19,Z19*$W19)</f>
        <v>37.119999999999997</v>
      </c>
      <c r="BA19" s="427">
        <f>IF(SUM($AZ19:AZ19)+(AA19*$W19)&gt;=$X19,$X19-SUM($AZ19:AZ19),(AA19*$W19))</f>
        <v>0</v>
      </c>
      <c r="BB19" s="427">
        <f>IF(SUM($AZ19:BA19)+(AB19*$W19)&gt;=$X19,$X19-SUM($AZ19:BA19),(AB19*$W19))</f>
        <v>0</v>
      </c>
      <c r="BC19" s="427">
        <f>IF(SUM($AZ19:BB19)+(AC19*$W19)&gt;=$X19,$X19-SUM($AZ19:BB19),(AC19*$W19))</f>
        <v>0</v>
      </c>
      <c r="BD19" s="427">
        <f>IF(SUM($AZ19:BC19)+(AD19*$W19)&gt;=$X19,$X19-SUM($AZ19:BC19),(AD19*$W19))</f>
        <v>0</v>
      </c>
      <c r="BE19" s="427">
        <f>IF(SUM($AZ19:BD19)+(AE19*$W19)&gt;=$X19,$X19-SUM($AZ19:BD19),(AE19*$W19))</f>
        <v>0</v>
      </c>
      <c r="BF19" s="427">
        <f>IF(SUM($AZ19:BE19)+(AF19*$W19)&gt;=$X19,$X19-SUM($AZ19:BE19),(AF19*$W19))</f>
        <v>0</v>
      </c>
      <c r="BG19" s="427">
        <f>IF(SUM($AZ19:BF19)+(AG19*$W19)&gt;=$X19,$X19-SUM($AZ19:BF19),(AG19*$W19))</f>
        <v>0</v>
      </c>
      <c r="BH19" s="427">
        <f>IF(SUM($AZ19:BG19)+(AH19*$W19)&gt;=$X19,$X19-SUM($AZ19:BG19),(AH19*$W19))</f>
        <v>0</v>
      </c>
      <c r="BI19" s="427">
        <f>IF(SUM($AZ19:BH19)+(AI19*$W19)&gt;=$X19,$X19-SUM($AZ19:BH19),(AI19*$W19))</f>
        <v>0</v>
      </c>
      <c r="BJ19" s="427">
        <f>IF(SUM($AZ19:BI19)+(AJ19*$W19)&gt;=$X19,$X19-SUM($AZ19:BI19),(AJ19*$W19))</f>
        <v>0</v>
      </c>
      <c r="BK19" s="427">
        <f>IF(SUM($AZ19:BJ19)+(AK19*$W19)&gt;=$X19,$X19-SUM($AZ19:BJ19),(AK19*$W19))</f>
        <v>0</v>
      </c>
      <c r="BL19" s="174">
        <f>SUM(AZ19:BK19)</f>
        <v>37.119999999999997</v>
      </c>
      <c r="BM19" s="427">
        <f>IF(Z19&gt;0,IF(LEFT($T19,1)="Y",$F$8,0)+(IF($U19&gt;$N$10,$N$10,$U19)*Z19),0)</f>
        <v>1212.9204</v>
      </c>
      <c r="BN19" s="427">
        <f t="shared" si="23"/>
        <v>1212.9204</v>
      </c>
      <c r="BO19" s="427">
        <f t="shared" si="23"/>
        <v>1212.9204</v>
      </c>
      <c r="BP19" s="427">
        <f t="shared" si="23"/>
        <v>1212.9204</v>
      </c>
      <c r="BQ19" s="427">
        <f t="shared" si="23"/>
        <v>1212.9204</v>
      </c>
      <c r="BR19" s="427">
        <f t="shared" si="23"/>
        <v>1212.9204</v>
      </c>
      <c r="BS19" s="427">
        <f t="shared" si="23"/>
        <v>1212.9204</v>
      </c>
      <c r="BT19" s="427">
        <f t="shared" si="23"/>
        <v>1212.9204</v>
      </c>
      <c r="BU19" s="427">
        <f t="shared" si="23"/>
        <v>1212.9204</v>
      </c>
      <c r="BV19" s="427">
        <f t="shared" si="23"/>
        <v>1212.9204</v>
      </c>
      <c r="BW19" s="427">
        <f t="shared" si="23"/>
        <v>1212.9204</v>
      </c>
      <c r="BX19" s="427">
        <f t="shared" si="23"/>
        <v>1212.9204</v>
      </c>
      <c r="BY19" s="174">
        <f>SUM(BM19:BX19)</f>
        <v>14555.044799999996</v>
      </c>
      <c r="BZ19" s="426">
        <f t="shared" si="24"/>
        <v>1</v>
      </c>
      <c r="CA19" s="426">
        <f t="shared" si="24"/>
        <v>1</v>
      </c>
      <c r="CB19" s="426">
        <f t="shared" si="24"/>
        <v>1</v>
      </c>
      <c r="CC19" s="426">
        <f t="shared" si="24"/>
        <v>1</v>
      </c>
      <c r="CD19" s="426">
        <f t="shared" si="24"/>
        <v>1</v>
      </c>
      <c r="CE19" s="426">
        <f t="shared" si="24"/>
        <v>1</v>
      </c>
      <c r="CF19" s="426">
        <f t="shared" si="24"/>
        <v>1</v>
      </c>
      <c r="CG19" s="426">
        <f t="shared" si="24"/>
        <v>1</v>
      </c>
      <c r="CH19" s="426">
        <f t="shared" si="24"/>
        <v>1</v>
      </c>
      <c r="CI19" s="426">
        <f t="shared" si="24"/>
        <v>1</v>
      </c>
      <c r="CJ19" s="426">
        <f t="shared" si="24"/>
        <v>1</v>
      </c>
      <c r="CK19" s="426">
        <f t="shared" si="24"/>
        <v>1</v>
      </c>
      <c r="CL19" s="427">
        <f t="shared" si="25"/>
        <v>1</v>
      </c>
      <c r="CM19" s="427">
        <f t="shared" si="25"/>
        <v>1</v>
      </c>
      <c r="CN19" s="427">
        <f t="shared" si="25"/>
        <v>1</v>
      </c>
      <c r="CO19" s="427">
        <f t="shared" si="25"/>
        <v>1</v>
      </c>
      <c r="CP19" s="427">
        <f t="shared" si="25"/>
        <v>1</v>
      </c>
      <c r="CQ19" s="427">
        <f t="shared" si="25"/>
        <v>1</v>
      </c>
      <c r="CR19" s="427">
        <f t="shared" si="25"/>
        <v>1</v>
      </c>
      <c r="CS19" s="427">
        <f t="shared" si="25"/>
        <v>1</v>
      </c>
      <c r="CT19" s="427">
        <f t="shared" si="25"/>
        <v>1</v>
      </c>
      <c r="CU19" s="427">
        <f t="shared" si="25"/>
        <v>1</v>
      </c>
      <c r="CV19" s="427">
        <f t="shared" si="25"/>
        <v>1</v>
      </c>
      <c r="CW19" s="429">
        <f t="shared" si="25"/>
        <v>1</v>
      </c>
    </row>
    <row r="20" spans="1:101" ht="16.25" customHeight="1">
      <c r="A20" s="34"/>
      <c r="B20" s="159">
        <v>44287</v>
      </c>
      <c r="C20" s="141">
        <v>47848</v>
      </c>
      <c r="D20" s="142" t="s">
        <v>88</v>
      </c>
      <c r="E20" s="142"/>
      <c r="F20" s="288" t="s">
        <v>29</v>
      </c>
      <c r="G20" s="288" t="s">
        <v>21</v>
      </c>
      <c r="H20" s="288" t="s">
        <v>22</v>
      </c>
      <c r="I20" s="288" t="s">
        <v>23</v>
      </c>
      <c r="J20" s="288" t="s">
        <v>289</v>
      </c>
      <c r="K20" s="288" t="str">
        <f t="shared" si="21"/>
        <v>Working Budget</v>
      </c>
      <c r="L20" s="170">
        <v>211</v>
      </c>
      <c r="M20" s="171" t="s">
        <v>175</v>
      </c>
      <c r="N20" s="171" t="s">
        <v>235</v>
      </c>
      <c r="O20" s="142">
        <v>3</v>
      </c>
      <c r="P20" s="143">
        <v>135549</v>
      </c>
      <c r="Q20" s="155">
        <v>0.25</v>
      </c>
      <c r="R20" s="155"/>
      <c r="S20" s="142" t="s">
        <v>172</v>
      </c>
      <c r="T20" s="142" t="s">
        <v>176</v>
      </c>
      <c r="U20" s="144">
        <v>0.1</v>
      </c>
      <c r="V20" s="145" t="s">
        <v>91</v>
      </c>
      <c r="W20" s="146">
        <f>VLOOKUP($V20,'Budget Drivers'!$H$34:$K$44,2,FALSE)</f>
        <v>3.2000000000000002E-3</v>
      </c>
      <c r="X20" s="147">
        <f>VLOOKUP($V20,'Budget Drivers'!$H$34:$K$44,4,FALSE)</f>
        <v>37.119999999999997</v>
      </c>
      <c r="Y20" s="148">
        <f>(P20*(1+$N$8)/12)+((P20*(1+$N$8)/12)*(IF(LEFT(S20,1)="Y",'Budget Drivers'!$C$44,Q20)))</f>
        <v>19197.127124999999</v>
      </c>
      <c r="Z20" s="427">
        <f t="shared" si="22"/>
        <v>19197.13</v>
      </c>
      <c r="AA20" s="427">
        <f t="shared" si="22"/>
        <v>19197.13</v>
      </c>
      <c r="AB20" s="427">
        <f t="shared" si="22"/>
        <v>19197.13</v>
      </c>
      <c r="AC20" s="427">
        <f t="shared" si="22"/>
        <v>19197.13</v>
      </c>
      <c r="AD20" s="427">
        <f t="shared" si="22"/>
        <v>19197.13</v>
      </c>
      <c r="AE20" s="427">
        <f t="shared" si="22"/>
        <v>19197.13</v>
      </c>
      <c r="AF20" s="427">
        <f t="shared" si="22"/>
        <v>19197.13</v>
      </c>
      <c r="AG20" s="427">
        <f t="shared" si="22"/>
        <v>19197.13</v>
      </c>
      <c r="AH20" s="427">
        <f t="shared" si="22"/>
        <v>19197.13</v>
      </c>
      <c r="AI20" s="427">
        <f t="shared" si="22"/>
        <v>19197.13</v>
      </c>
      <c r="AJ20" s="427">
        <f t="shared" si="22"/>
        <v>19197.13</v>
      </c>
      <c r="AK20" s="427">
        <f t="shared" si="22"/>
        <v>19197.13</v>
      </c>
      <c r="AL20" s="174">
        <f t="shared" si="26"/>
        <v>230365.56000000003</v>
      </c>
      <c r="AM20" s="427">
        <f>(Z20*'Budget Drivers'!$I$31)+(Z20*'Budget Drivers'!$I$33)</f>
        <v>1305.4048400000001</v>
      </c>
      <c r="AN20" s="427">
        <f>IF(SUM($AM20:AM20)+(AA20*'Budget Drivers'!$I$31)&gt;='Budget Drivers'!$K$31,'Budget Drivers'!$K$31-SUM($AM20:AM20),AA20*'Budget Drivers'!$I$31)</f>
        <v>1190.2220600000001</v>
      </c>
      <c r="AO20" s="427">
        <f>IF(SUM($AM20:AN20)+(AB20*'Budget Drivers'!$I$31)&gt;='Budget Drivers'!$K$31,'Budget Drivers'!$K$31-SUM($AM20:AN20),AB20*'Budget Drivers'!$I$31)</f>
        <v>1190.2220600000001</v>
      </c>
      <c r="AP20" s="427">
        <f>IF(SUM($AM20:AO20)+(AC20*'Budget Drivers'!$I$31)&gt;='Budget Drivers'!$K$31,'Budget Drivers'!$K$31-SUM($AM20:AO20),AC20*'Budget Drivers'!$I$31)</f>
        <v>1190.2220600000001</v>
      </c>
      <c r="AQ20" s="427">
        <f>IF(SUM($AM20:AP20)+(AD20*'Budget Drivers'!$I$31)&gt;='Budget Drivers'!$K$31,'Budget Drivers'!$K$31-SUM($AM20:AP20),AD20*'Budget Drivers'!$I$31)</f>
        <v>1190.2220600000001</v>
      </c>
      <c r="AR20" s="427">
        <f>IF(SUM($AM20:AQ20)+(AE20*'Budget Drivers'!$I$31)&gt;='Budget Drivers'!$K$31,'Budget Drivers'!$K$31-SUM($AM20:AQ20),AE20*'Budget Drivers'!$I$31)</f>
        <v>1190.2220600000001</v>
      </c>
      <c r="AS20" s="427">
        <f>IF(SUM($AM20:AR20)+(AF20*'Budget Drivers'!$I$31)&gt;='Budget Drivers'!$K$31,'Budget Drivers'!$K$31-SUM($AM20:AR20),AF20*'Budget Drivers'!$I$31)</f>
        <v>983.28485999999884</v>
      </c>
      <c r="AT20" s="427">
        <f>IF(SUM($AM20:AS20)+(AG20*'Budget Drivers'!$I$31)&gt;='Budget Drivers'!$K$31,'Budget Drivers'!$K$31-SUM($AM20:AS20),AG20*'Budget Drivers'!$I$31)</f>
        <v>0</v>
      </c>
      <c r="AU20" s="427">
        <f>IF(SUM($AM20:AT20)+(AH20*'Budget Drivers'!$I$31)&gt;='Budget Drivers'!$K$31,'Budget Drivers'!$K$31-SUM($AM20:AT20),AH20*'Budget Drivers'!$I$31)</f>
        <v>0</v>
      </c>
      <c r="AV20" s="427">
        <f>IF(SUM($AM20:AU20)+(AI20*'Budget Drivers'!$I$31)&gt;='Budget Drivers'!$K$31,'Budget Drivers'!$K$31-SUM($AM20:AU20),AI20*'Budget Drivers'!$I$31)</f>
        <v>0</v>
      </c>
      <c r="AW20" s="427">
        <f>IF(SUM($AM20:AV20)+(AJ20*'Budget Drivers'!$I$31)&gt;='Budget Drivers'!$K$31,'Budget Drivers'!$K$31-SUM($AM20:AV20),AJ20*'Budget Drivers'!$I$31)</f>
        <v>0</v>
      </c>
      <c r="AX20" s="427">
        <f>IF(SUM($AM20:AW20)+(AK20*'Budget Drivers'!$I$31)&gt;='Budget Drivers'!$K$31,'Budget Drivers'!$K$31-SUM($AM20:AW20),AK20*'Budget Drivers'!$I$31)</f>
        <v>0</v>
      </c>
      <c r="AY20" s="174">
        <f t="shared" si="27"/>
        <v>8239.7999999999993</v>
      </c>
      <c r="AZ20" s="427">
        <f t="shared" ref="AZ20:AZ26" si="30">IF(Z20*$W20&gt;$X20,$X20,Z20*$W20)</f>
        <v>37.119999999999997</v>
      </c>
      <c r="BA20" s="427">
        <f>IF(SUM($AZ20:AZ20)+(AA20*$W20)&gt;=$X20,$X20-SUM($AZ20:AZ20),(AA20*$W20))</f>
        <v>0</v>
      </c>
      <c r="BB20" s="427">
        <f>IF(SUM($AZ20:BA20)+(AB20*$W20)&gt;=$X20,$X20-SUM($AZ20:BA20),(AB20*$W20))</f>
        <v>0</v>
      </c>
      <c r="BC20" s="427">
        <f>IF(SUM($AZ20:BB20)+(AC20*$W20)&gt;=$X20,$X20-SUM($AZ20:BB20),(AC20*$W20))</f>
        <v>0</v>
      </c>
      <c r="BD20" s="427">
        <f>IF(SUM($AZ20:BC20)+(AD20*$W20)&gt;=$X20,$X20-SUM($AZ20:BC20),(AD20*$W20))</f>
        <v>0</v>
      </c>
      <c r="BE20" s="427">
        <f>IF(SUM($AZ20:BD20)+(AE20*$W20)&gt;=$X20,$X20-SUM($AZ20:BD20),(AE20*$W20))</f>
        <v>0</v>
      </c>
      <c r="BF20" s="427">
        <f>IF(SUM($AZ20:BE20)+(AF20*$W20)&gt;=$X20,$X20-SUM($AZ20:BE20),(AF20*$W20))</f>
        <v>0</v>
      </c>
      <c r="BG20" s="427">
        <f>IF(SUM($AZ20:BF20)+(AG20*$W20)&gt;=$X20,$X20-SUM($AZ20:BF20),(AG20*$W20))</f>
        <v>0</v>
      </c>
      <c r="BH20" s="427">
        <f>IF(SUM($AZ20:BG20)+(AH20*$W20)&gt;=$X20,$X20-SUM($AZ20:BG20),(AH20*$W20))</f>
        <v>0</v>
      </c>
      <c r="BI20" s="427">
        <f>IF(SUM($AZ20:BH20)+(AI20*$W20)&gt;=$X20,$X20-SUM($AZ20:BH20),(AI20*$W20))</f>
        <v>0</v>
      </c>
      <c r="BJ20" s="427">
        <f>IF(SUM($AZ20:BI20)+(AJ20*$W20)&gt;=$X20,$X20-SUM($AZ20:BI20),(AJ20*$W20))</f>
        <v>0</v>
      </c>
      <c r="BK20" s="427">
        <f>IF(SUM($AZ20:BJ20)+(AK20*$W20)&gt;=$X20,$X20-SUM($AZ20:BJ20),(AK20*$W20))</f>
        <v>0</v>
      </c>
      <c r="BL20" s="174">
        <f t="shared" si="28"/>
        <v>37.119999999999997</v>
      </c>
      <c r="BM20" s="427">
        <f t="shared" si="23"/>
        <v>575.91390000000001</v>
      </c>
      <c r="BN20" s="427">
        <f t="shared" si="23"/>
        <v>575.91390000000001</v>
      </c>
      <c r="BO20" s="427">
        <f t="shared" si="23"/>
        <v>575.91390000000001</v>
      </c>
      <c r="BP20" s="427">
        <f t="shared" si="23"/>
        <v>575.91390000000001</v>
      </c>
      <c r="BQ20" s="427">
        <f t="shared" si="23"/>
        <v>575.91390000000001</v>
      </c>
      <c r="BR20" s="427">
        <f t="shared" si="23"/>
        <v>575.91390000000001</v>
      </c>
      <c r="BS20" s="427">
        <f t="shared" si="23"/>
        <v>575.91390000000001</v>
      </c>
      <c r="BT20" s="427">
        <f t="shared" si="23"/>
        <v>575.91390000000001</v>
      </c>
      <c r="BU20" s="427">
        <f t="shared" si="23"/>
        <v>575.91390000000001</v>
      </c>
      <c r="BV20" s="427">
        <f t="shared" si="23"/>
        <v>575.91390000000001</v>
      </c>
      <c r="BW20" s="427">
        <f t="shared" si="23"/>
        <v>575.91390000000001</v>
      </c>
      <c r="BX20" s="427">
        <f t="shared" si="23"/>
        <v>575.91390000000001</v>
      </c>
      <c r="BY20" s="174">
        <f t="shared" si="29"/>
        <v>6910.9667999999983</v>
      </c>
      <c r="BZ20" s="426">
        <f t="shared" si="24"/>
        <v>1</v>
      </c>
      <c r="CA20" s="426">
        <f t="shared" si="24"/>
        <v>1</v>
      </c>
      <c r="CB20" s="426">
        <f t="shared" si="24"/>
        <v>1</v>
      </c>
      <c r="CC20" s="426">
        <f t="shared" si="24"/>
        <v>1</v>
      </c>
      <c r="CD20" s="426">
        <f t="shared" si="24"/>
        <v>1</v>
      </c>
      <c r="CE20" s="426">
        <f t="shared" si="24"/>
        <v>1</v>
      </c>
      <c r="CF20" s="426">
        <f t="shared" si="24"/>
        <v>1</v>
      </c>
      <c r="CG20" s="426">
        <f t="shared" si="24"/>
        <v>1</v>
      </c>
      <c r="CH20" s="426">
        <f t="shared" si="24"/>
        <v>1</v>
      </c>
      <c r="CI20" s="426">
        <f t="shared" si="24"/>
        <v>1</v>
      </c>
      <c r="CJ20" s="426">
        <f t="shared" si="24"/>
        <v>1</v>
      </c>
      <c r="CK20" s="426">
        <f t="shared" si="24"/>
        <v>1</v>
      </c>
      <c r="CL20" s="427">
        <f t="shared" si="25"/>
        <v>1</v>
      </c>
      <c r="CM20" s="427">
        <f t="shared" si="25"/>
        <v>1</v>
      </c>
      <c r="CN20" s="427">
        <f t="shared" si="25"/>
        <v>1</v>
      </c>
      <c r="CO20" s="427">
        <f t="shared" si="25"/>
        <v>1</v>
      </c>
      <c r="CP20" s="427">
        <f t="shared" si="25"/>
        <v>1</v>
      </c>
      <c r="CQ20" s="427">
        <f t="shared" si="25"/>
        <v>1</v>
      </c>
      <c r="CR20" s="427">
        <f t="shared" si="25"/>
        <v>1</v>
      </c>
      <c r="CS20" s="427">
        <f t="shared" si="25"/>
        <v>1</v>
      </c>
      <c r="CT20" s="427">
        <f t="shared" si="25"/>
        <v>1</v>
      </c>
      <c r="CU20" s="427">
        <f t="shared" si="25"/>
        <v>1</v>
      </c>
      <c r="CV20" s="427">
        <f t="shared" si="25"/>
        <v>1</v>
      </c>
      <c r="CW20" s="429">
        <f t="shared" si="25"/>
        <v>1</v>
      </c>
    </row>
    <row r="21" spans="1:101" ht="16.25" customHeight="1">
      <c r="A21" s="34"/>
      <c r="B21" s="159">
        <v>43232</v>
      </c>
      <c r="C21" s="141">
        <v>47848</v>
      </c>
      <c r="D21" s="142" t="s">
        <v>88</v>
      </c>
      <c r="E21" s="142"/>
      <c r="F21" s="288" t="s">
        <v>29</v>
      </c>
      <c r="G21" s="288" t="s">
        <v>21</v>
      </c>
      <c r="H21" s="288" t="s">
        <v>22</v>
      </c>
      <c r="I21" s="288" t="s">
        <v>23</v>
      </c>
      <c r="J21" s="288" t="s">
        <v>289</v>
      </c>
      <c r="K21" s="288" t="str">
        <f t="shared" si="21"/>
        <v>Working Budget</v>
      </c>
      <c r="L21" s="170">
        <v>248</v>
      </c>
      <c r="M21" s="171" t="s">
        <v>334</v>
      </c>
      <c r="N21" s="171" t="s">
        <v>237</v>
      </c>
      <c r="O21" s="142">
        <v>4</v>
      </c>
      <c r="P21" s="143">
        <v>80506</v>
      </c>
      <c r="Q21" s="155">
        <v>0.05</v>
      </c>
      <c r="R21" s="155"/>
      <c r="S21" s="142" t="s">
        <v>172</v>
      </c>
      <c r="T21" s="142" t="s">
        <v>172</v>
      </c>
      <c r="U21" s="144">
        <v>0.05</v>
      </c>
      <c r="V21" s="145" t="s">
        <v>91</v>
      </c>
      <c r="W21" s="146">
        <f>VLOOKUP($V21,'Budget Drivers'!$H$34:$K$44,2,FALSE)</f>
        <v>3.2000000000000002E-3</v>
      </c>
      <c r="X21" s="147">
        <f>VLOOKUP($V21,'Budget Drivers'!$H$34:$K$44,4,FALSE)</f>
        <v>37.119999999999997</v>
      </c>
      <c r="Y21" s="148">
        <f>(P21*(1+$N$8)/12)+((P21*(1+$N$8)/12)*(IF(LEFT(S21,1)="Y",'Budget Drivers'!$C$44,Q21)))</f>
        <v>11401.662250000001</v>
      </c>
      <c r="Z21" s="427">
        <f>ROUND(IF(AND($B21&lt;Z$3,$C21&gt;Z$5),$Y21,IF(AND($B21&gt;=Z$3,$B21&lt;=Z$5),$Y21*(Z$6+1-DAY($B21))/Z$6,IF(AND($C21&gt;=Z$3,$C21&lt;=Z$5),$Y21*DAY($C21)/Z$6,0))),2)</f>
        <v>11401.66</v>
      </c>
      <c r="AA21" s="427">
        <f t="shared" si="22"/>
        <v>11401.66</v>
      </c>
      <c r="AB21" s="427">
        <f t="shared" si="22"/>
        <v>11401.66</v>
      </c>
      <c r="AC21" s="427">
        <f t="shared" si="22"/>
        <v>11401.66</v>
      </c>
      <c r="AD21" s="427">
        <f t="shared" si="22"/>
        <v>11401.66</v>
      </c>
      <c r="AE21" s="427">
        <f t="shared" si="22"/>
        <v>11401.66</v>
      </c>
      <c r="AF21" s="427">
        <f t="shared" si="22"/>
        <v>11401.66</v>
      </c>
      <c r="AG21" s="427">
        <f t="shared" si="22"/>
        <v>11401.66</v>
      </c>
      <c r="AH21" s="427">
        <f t="shared" si="22"/>
        <v>11401.66</v>
      </c>
      <c r="AI21" s="427">
        <f t="shared" si="22"/>
        <v>11401.66</v>
      </c>
      <c r="AJ21" s="427">
        <f t="shared" si="22"/>
        <v>11401.66</v>
      </c>
      <c r="AK21" s="427">
        <f t="shared" si="22"/>
        <v>11401.66</v>
      </c>
      <c r="AL21" s="174">
        <f t="shared" si="26"/>
        <v>136819.92000000001</v>
      </c>
      <c r="AM21" s="427">
        <f>(Z21*'Budget Drivers'!$I$31)+(Z21*'Budget Drivers'!$I$33)</f>
        <v>775.31287999999995</v>
      </c>
      <c r="AN21" s="427">
        <f>IF(SUM($AM21:AM21)+(AA21*'Budget Drivers'!$I$31)&gt;='Budget Drivers'!$K$31,'Budget Drivers'!$K$31-SUM($AM21:AM21),AA21*'Budget Drivers'!$I$31)</f>
        <v>706.90291999999999</v>
      </c>
      <c r="AO21" s="427">
        <f>IF(SUM($AM21:AN21)+(AB21*'Budget Drivers'!$I$31)&gt;='Budget Drivers'!$K$31,'Budget Drivers'!$K$31-SUM($AM21:AN21),AB21*'Budget Drivers'!$I$31)</f>
        <v>706.90291999999999</v>
      </c>
      <c r="AP21" s="427">
        <f>IF(SUM($AM21:AO21)+(AC21*'Budget Drivers'!$I$31)&gt;='Budget Drivers'!$K$31,'Budget Drivers'!$K$31-SUM($AM21:AO21),AC21*'Budget Drivers'!$I$31)</f>
        <v>706.90291999999999</v>
      </c>
      <c r="AQ21" s="427">
        <f>IF(SUM($AM21:AP21)+(AD21*'Budget Drivers'!$I$31)&gt;='Budget Drivers'!$K$31,'Budget Drivers'!$K$31-SUM($AM21:AP21),AD21*'Budget Drivers'!$I$31)</f>
        <v>706.90291999999999</v>
      </c>
      <c r="AR21" s="427">
        <f>IF(SUM($AM21:AQ21)+(AE21*'Budget Drivers'!$I$31)&gt;='Budget Drivers'!$K$31,'Budget Drivers'!$K$31-SUM($AM21:AQ21),AE21*'Budget Drivers'!$I$31)</f>
        <v>706.90291999999999</v>
      </c>
      <c r="AS21" s="427">
        <f>IF(SUM($AM21:AR21)+(AF21*'Budget Drivers'!$I$31)&gt;='Budget Drivers'!$K$31,'Budget Drivers'!$K$31-SUM($AM21:AR21),AF21*'Budget Drivers'!$I$31)</f>
        <v>706.90291999999999</v>
      </c>
      <c r="AT21" s="427">
        <f>IF(SUM($AM21:AS21)+(AG21*'Budget Drivers'!$I$31)&gt;='Budget Drivers'!$K$31,'Budget Drivers'!$K$31-SUM($AM21:AS21),AG21*'Budget Drivers'!$I$31)</f>
        <v>706.90291999999999</v>
      </c>
      <c r="AU21" s="427">
        <f>IF(SUM($AM21:AT21)+(AH21*'Budget Drivers'!$I$31)&gt;='Budget Drivers'!$K$31,'Budget Drivers'!$K$31-SUM($AM21:AT21),AH21*'Budget Drivers'!$I$31)</f>
        <v>706.90291999999999</v>
      </c>
      <c r="AV21" s="427">
        <f>IF(SUM($AM21:AU21)+(AI21*'Budget Drivers'!$I$31)&gt;='Budget Drivers'!$K$31,'Budget Drivers'!$K$31-SUM($AM21:AU21),AI21*'Budget Drivers'!$I$31)</f>
        <v>706.90291999999999</v>
      </c>
      <c r="AW21" s="427">
        <f>IF(SUM($AM21:AV21)+(AJ21*'Budget Drivers'!$I$31)&gt;='Budget Drivers'!$K$31,'Budget Drivers'!$K$31-SUM($AM21:AV21),AJ21*'Budget Drivers'!$I$31)</f>
        <v>706.90291999999999</v>
      </c>
      <c r="AX21" s="427">
        <f>IF(SUM($AM21:AW21)+(AK21*'Budget Drivers'!$I$31)&gt;='Budget Drivers'!$K$31,'Budget Drivers'!$K$31-SUM($AM21:AW21),AK21*'Budget Drivers'!$I$31)</f>
        <v>395.4579199999971</v>
      </c>
      <c r="AY21" s="174">
        <f t="shared" si="27"/>
        <v>8239.7999999999993</v>
      </c>
      <c r="AZ21" s="427">
        <f t="shared" si="30"/>
        <v>36.485312</v>
      </c>
      <c r="BA21" s="427">
        <f>IF(SUM($AZ21:AZ21)+(AA21*$W21)&gt;=$X21,$X21-SUM($AZ21:AZ21),(AA21*$W21))</f>
        <v>0.63468799999999703</v>
      </c>
      <c r="BB21" s="427">
        <f>IF(SUM($AZ21:BA21)+(AB21*$W21)&gt;=$X21,$X21-SUM($AZ21:BA21),(AB21*$W21))</f>
        <v>0</v>
      </c>
      <c r="BC21" s="427">
        <f>IF(SUM($AZ21:BB21)+(AC21*$W21)&gt;=$X21,$X21-SUM($AZ21:BB21),(AC21*$W21))</f>
        <v>0</v>
      </c>
      <c r="BD21" s="427">
        <f>IF(SUM($AZ21:BC21)+(AD21*$W21)&gt;=$X21,$X21-SUM($AZ21:BC21),(AD21*$W21))</f>
        <v>0</v>
      </c>
      <c r="BE21" s="427">
        <f>IF(SUM($AZ21:BD21)+(AE21*$W21)&gt;=$X21,$X21-SUM($AZ21:BD21),(AE21*$W21))</f>
        <v>0</v>
      </c>
      <c r="BF21" s="427">
        <f>IF(SUM($AZ21:BE21)+(AF21*$W21)&gt;=$X21,$X21-SUM($AZ21:BE21),(AF21*$W21))</f>
        <v>0</v>
      </c>
      <c r="BG21" s="427">
        <f>IF(SUM($AZ21:BF21)+(AG21*$W21)&gt;=$X21,$X21-SUM($AZ21:BF21),(AG21*$W21))</f>
        <v>0</v>
      </c>
      <c r="BH21" s="427">
        <f>IF(SUM($AZ21:BG21)+(AH21*$W21)&gt;=$X21,$X21-SUM($AZ21:BG21),(AH21*$W21))</f>
        <v>0</v>
      </c>
      <c r="BI21" s="427">
        <f>IF(SUM($AZ21:BH21)+(AI21*$W21)&gt;=$X21,$X21-SUM($AZ21:BH21),(AI21*$W21))</f>
        <v>0</v>
      </c>
      <c r="BJ21" s="427">
        <f>IF(SUM($AZ21:BI21)+(AJ21*$W21)&gt;=$X21,$X21-SUM($AZ21:BI21),(AJ21*$W21))</f>
        <v>0</v>
      </c>
      <c r="BK21" s="427">
        <f>IF(SUM($AZ21:BJ21)+(AK21*$W21)&gt;=$X21,$X21-SUM($AZ21:BJ21),(AK21*$W21))</f>
        <v>0</v>
      </c>
      <c r="BL21" s="174">
        <f t="shared" si="28"/>
        <v>37.119999999999997</v>
      </c>
      <c r="BM21" s="427">
        <f t="shared" si="23"/>
        <v>942.0498</v>
      </c>
      <c r="BN21" s="427">
        <f t="shared" si="23"/>
        <v>942.0498</v>
      </c>
      <c r="BO21" s="427">
        <f t="shared" si="23"/>
        <v>942.0498</v>
      </c>
      <c r="BP21" s="427">
        <f t="shared" si="23"/>
        <v>942.0498</v>
      </c>
      <c r="BQ21" s="427">
        <f t="shared" si="23"/>
        <v>942.0498</v>
      </c>
      <c r="BR21" s="427">
        <f t="shared" si="23"/>
        <v>942.0498</v>
      </c>
      <c r="BS21" s="427">
        <f t="shared" si="23"/>
        <v>942.0498</v>
      </c>
      <c r="BT21" s="427">
        <f t="shared" si="23"/>
        <v>942.0498</v>
      </c>
      <c r="BU21" s="427">
        <f t="shared" si="23"/>
        <v>942.0498</v>
      </c>
      <c r="BV21" s="427">
        <f t="shared" si="23"/>
        <v>942.0498</v>
      </c>
      <c r="BW21" s="427">
        <f t="shared" si="23"/>
        <v>942.0498</v>
      </c>
      <c r="BX21" s="427">
        <f t="shared" si="23"/>
        <v>942.0498</v>
      </c>
      <c r="BY21" s="174">
        <f t="shared" si="29"/>
        <v>11304.597600000001</v>
      </c>
      <c r="BZ21" s="426">
        <f t="shared" si="24"/>
        <v>1</v>
      </c>
      <c r="CA21" s="426">
        <f t="shared" si="24"/>
        <v>1</v>
      </c>
      <c r="CB21" s="426">
        <f t="shared" si="24"/>
        <v>1</v>
      </c>
      <c r="CC21" s="426">
        <f t="shared" si="24"/>
        <v>1</v>
      </c>
      <c r="CD21" s="426">
        <f t="shared" si="24"/>
        <v>1</v>
      </c>
      <c r="CE21" s="426">
        <f t="shared" si="24"/>
        <v>1</v>
      </c>
      <c r="CF21" s="426">
        <f t="shared" si="24"/>
        <v>1</v>
      </c>
      <c r="CG21" s="426">
        <f t="shared" si="24"/>
        <v>1</v>
      </c>
      <c r="CH21" s="426">
        <f t="shared" si="24"/>
        <v>1</v>
      </c>
      <c r="CI21" s="426">
        <f t="shared" si="24"/>
        <v>1</v>
      </c>
      <c r="CJ21" s="426">
        <f t="shared" si="24"/>
        <v>1</v>
      </c>
      <c r="CK21" s="426">
        <f t="shared" si="24"/>
        <v>1</v>
      </c>
      <c r="CL21" s="427">
        <f t="shared" si="25"/>
        <v>1</v>
      </c>
      <c r="CM21" s="427">
        <f t="shared" si="25"/>
        <v>1</v>
      </c>
      <c r="CN21" s="427">
        <f t="shared" si="25"/>
        <v>1</v>
      </c>
      <c r="CO21" s="427">
        <f t="shared" si="25"/>
        <v>1</v>
      </c>
      <c r="CP21" s="427">
        <f t="shared" si="25"/>
        <v>1</v>
      </c>
      <c r="CQ21" s="427">
        <f t="shared" si="25"/>
        <v>1</v>
      </c>
      <c r="CR21" s="427">
        <f t="shared" si="25"/>
        <v>1</v>
      </c>
      <c r="CS21" s="427">
        <f t="shared" si="25"/>
        <v>1</v>
      </c>
      <c r="CT21" s="427">
        <f t="shared" si="25"/>
        <v>1</v>
      </c>
      <c r="CU21" s="427">
        <f t="shared" si="25"/>
        <v>1</v>
      </c>
      <c r="CV21" s="427">
        <f t="shared" si="25"/>
        <v>1</v>
      </c>
      <c r="CW21" s="429">
        <f t="shared" si="25"/>
        <v>1</v>
      </c>
    </row>
    <row r="22" spans="1:101" ht="16.25" customHeight="1">
      <c r="A22" s="34"/>
      <c r="B22" s="159">
        <v>44470</v>
      </c>
      <c r="C22" s="141">
        <v>47848</v>
      </c>
      <c r="D22" s="142" t="s">
        <v>88</v>
      </c>
      <c r="E22" s="142"/>
      <c r="F22" s="288" t="s">
        <v>29</v>
      </c>
      <c r="G22" s="288" t="s">
        <v>21</v>
      </c>
      <c r="H22" s="288" t="s">
        <v>22</v>
      </c>
      <c r="I22" s="288" t="s">
        <v>23</v>
      </c>
      <c r="J22" s="288" t="s">
        <v>289</v>
      </c>
      <c r="K22" s="288" t="str">
        <f t="shared" si="21"/>
        <v>Working Budget</v>
      </c>
      <c r="L22" s="170">
        <v>429</v>
      </c>
      <c r="M22" s="171" t="s">
        <v>177</v>
      </c>
      <c r="N22" s="171" t="s">
        <v>236</v>
      </c>
      <c r="O22" s="142">
        <v>7</v>
      </c>
      <c r="P22" s="143">
        <v>141234</v>
      </c>
      <c r="Q22" s="155">
        <v>0.05</v>
      </c>
      <c r="R22" s="155"/>
      <c r="S22" s="142" t="s">
        <v>172</v>
      </c>
      <c r="T22" s="142" t="s">
        <v>172</v>
      </c>
      <c r="U22" s="144">
        <v>0.03</v>
      </c>
      <c r="V22" s="145" t="s">
        <v>91</v>
      </c>
      <c r="W22" s="146">
        <f>VLOOKUP($V22,'Budget Drivers'!$H$34:$K$44,2,FALSE)</f>
        <v>3.2000000000000002E-3</v>
      </c>
      <c r="X22" s="147">
        <f>VLOOKUP($V22,'Budget Drivers'!$H$34:$K$44,4,FALSE)</f>
        <v>37.119999999999997</v>
      </c>
      <c r="Y22" s="148">
        <f>(P22*(1+$N$8)/12)+((P22*(1+$N$8)/12)*(IF(LEFT(S22,1)="Y",'Budget Drivers'!$C$44,Q22)))</f>
        <v>20002.265249999997</v>
      </c>
      <c r="Z22" s="427">
        <f t="shared" si="22"/>
        <v>20002.27</v>
      </c>
      <c r="AA22" s="427">
        <f t="shared" si="22"/>
        <v>20002.27</v>
      </c>
      <c r="AB22" s="427">
        <f t="shared" si="22"/>
        <v>20002.27</v>
      </c>
      <c r="AC22" s="427">
        <f t="shared" si="22"/>
        <v>20002.27</v>
      </c>
      <c r="AD22" s="427">
        <f t="shared" si="22"/>
        <v>20002.27</v>
      </c>
      <c r="AE22" s="427">
        <f t="shared" si="22"/>
        <v>20002.27</v>
      </c>
      <c r="AF22" s="427">
        <f t="shared" si="22"/>
        <v>20002.27</v>
      </c>
      <c r="AG22" s="427">
        <f t="shared" si="22"/>
        <v>20002.27</v>
      </c>
      <c r="AH22" s="427">
        <f t="shared" si="22"/>
        <v>20002.27</v>
      </c>
      <c r="AI22" s="427">
        <f t="shared" si="22"/>
        <v>20002.27</v>
      </c>
      <c r="AJ22" s="427">
        <f t="shared" si="22"/>
        <v>20002.27</v>
      </c>
      <c r="AK22" s="427">
        <f t="shared" si="22"/>
        <v>20002.27</v>
      </c>
      <c r="AL22" s="174">
        <f t="shared" si="26"/>
        <v>240027.23999999996</v>
      </c>
      <c r="AM22" s="427">
        <f>(Z22*'Budget Drivers'!$I$31)+(Z22*'Budget Drivers'!$I$33)</f>
        <v>1360.15436</v>
      </c>
      <c r="AN22" s="427">
        <f>IF(SUM($AM22:AM22)+(AA22*'Budget Drivers'!$I$31)&gt;='Budget Drivers'!$K$31,'Budget Drivers'!$K$31-SUM($AM22:AM22),AA22*'Budget Drivers'!$I$31)</f>
        <v>1240.1407400000001</v>
      </c>
      <c r="AO22" s="427">
        <f>IF(SUM($AM22:AN22)+(AB22*'Budget Drivers'!$I$31)&gt;='Budget Drivers'!$K$31,'Budget Drivers'!$K$31-SUM($AM22:AN22),AB22*'Budget Drivers'!$I$31)</f>
        <v>1240.1407400000001</v>
      </c>
      <c r="AP22" s="427">
        <f>IF(SUM($AM22:AO22)+(AC22*'Budget Drivers'!$I$31)&gt;='Budget Drivers'!$K$31,'Budget Drivers'!$K$31-SUM($AM22:AO22),AC22*'Budget Drivers'!$I$31)</f>
        <v>1240.1407400000001</v>
      </c>
      <c r="AQ22" s="427">
        <f>IF(SUM($AM22:AP22)+(AD22*'Budget Drivers'!$I$31)&gt;='Budget Drivers'!$K$31,'Budget Drivers'!$K$31-SUM($AM22:AP22),AD22*'Budget Drivers'!$I$31)</f>
        <v>1240.1407400000001</v>
      </c>
      <c r="AR22" s="427">
        <f>IF(SUM($AM22:AQ22)+(AE22*'Budget Drivers'!$I$31)&gt;='Budget Drivers'!$K$31,'Budget Drivers'!$K$31-SUM($AM22:AQ22),AE22*'Budget Drivers'!$I$31)</f>
        <v>1240.1407400000001</v>
      </c>
      <c r="AS22" s="427">
        <f>IF(SUM($AM22:AR22)+(AF22*'Budget Drivers'!$I$31)&gt;='Budget Drivers'!$K$31,'Budget Drivers'!$K$31-SUM($AM22:AR22),AF22*'Budget Drivers'!$I$31)</f>
        <v>678.9419399999997</v>
      </c>
      <c r="AT22" s="427">
        <f>IF(SUM($AM22:AS22)+(AG22*'Budget Drivers'!$I$31)&gt;='Budget Drivers'!$K$31,'Budget Drivers'!$K$31-SUM($AM22:AS22),AG22*'Budget Drivers'!$I$31)</f>
        <v>0</v>
      </c>
      <c r="AU22" s="427">
        <f>IF(SUM($AM22:AT22)+(AH22*'Budget Drivers'!$I$31)&gt;='Budget Drivers'!$K$31,'Budget Drivers'!$K$31-SUM($AM22:AT22),AH22*'Budget Drivers'!$I$31)</f>
        <v>0</v>
      </c>
      <c r="AV22" s="427">
        <f>IF(SUM($AM22:AU22)+(AI22*'Budget Drivers'!$I$31)&gt;='Budget Drivers'!$K$31,'Budget Drivers'!$K$31-SUM($AM22:AU22),AI22*'Budget Drivers'!$I$31)</f>
        <v>0</v>
      </c>
      <c r="AW22" s="427">
        <f>IF(SUM($AM22:AV22)+(AJ22*'Budget Drivers'!$I$31)&gt;='Budget Drivers'!$K$31,'Budget Drivers'!$K$31-SUM($AM22:AV22),AJ22*'Budget Drivers'!$I$31)</f>
        <v>0</v>
      </c>
      <c r="AX22" s="427">
        <f>IF(SUM($AM22:AW22)+(AK22*'Budget Drivers'!$I$31)&gt;='Budget Drivers'!$K$31,'Budget Drivers'!$K$31-SUM($AM22:AW22),AK22*'Budget Drivers'!$I$31)</f>
        <v>0</v>
      </c>
      <c r="AY22" s="174">
        <f t="shared" si="27"/>
        <v>8239.7999999999993</v>
      </c>
      <c r="AZ22" s="427">
        <f t="shared" si="30"/>
        <v>37.119999999999997</v>
      </c>
      <c r="BA22" s="427">
        <f>IF(SUM($AZ22:AZ22)+(AA22*$W22)&gt;=$X22,$X22-SUM($AZ22:AZ22),(AA22*$W22))</f>
        <v>0</v>
      </c>
      <c r="BB22" s="427">
        <f>IF(SUM($AZ22:BA22)+(AB22*$W22)&gt;=$X22,$X22-SUM($AZ22:BA22),(AB22*$W22))</f>
        <v>0</v>
      </c>
      <c r="BC22" s="427">
        <f>IF(SUM($AZ22:BB22)+(AC22*$W22)&gt;=$X22,$X22-SUM($AZ22:BB22),(AC22*$W22))</f>
        <v>0</v>
      </c>
      <c r="BD22" s="427">
        <f>IF(SUM($AZ22:BC22)+(AD22*$W22)&gt;=$X22,$X22-SUM($AZ22:BC22),(AD22*$W22))</f>
        <v>0</v>
      </c>
      <c r="BE22" s="427">
        <f>IF(SUM($AZ22:BD22)+(AE22*$W22)&gt;=$X22,$X22-SUM($AZ22:BD22),(AE22*$W22))</f>
        <v>0</v>
      </c>
      <c r="BF22" s="427">
        <f>IF(SUM($AZ22:BE22)+(AF22*$W22)&gt;=$X22,$X22-SUM($AZ22:BE22),(AF22*$W22))</f>
        <v>0</v>
      </c>
      <c r="BG22" s="427">
        <f>IF(SUM($AZ22:BF22)+(AG22*$W22)&gt;=$X22,$X22-SUM($AZ22:BF22),(AG22*$W22))</f>
        <v>0</v>
      </c>
      <c r="BH22" s="427">
        <f>IF(SUM($AZ22:BG22)+(AH22*$W22)&gt;=$X22,$X22-SUM($AZ22:BG22),(AH22*$W22))</f>
        <v>0</v>
      </c>
      <c r="BI22" s="427">
        <f>IF(SUM($AZ22:BH22)+(AI22*$W22)&gt;=$X22,$X22-SUM($AZ22:BH22),(AI22*$W22))</f>
        <v>0</v>
      </c>
      <c r="BJ22" s="427">
        <f>IF(SUM($AZ22:BI22)+(AJ22*$W22)&gt;=$X22,$X22-SUM($AZ22:BI22),(AJ22*$W22))</f>
        <v>0</v>
      </c>
      <c r="BK22" s="427">
        <f>IF(SUM($AZ22:BJ22)+(AK22*$W22)&gt;=$X22,$X22-SUM($AZ22:BJ22),(AK22*$W22))</f>
        <v>0</v>
      </c>
      <c r="BL22" s="174">
        <f t="shared" si="28"/>
        <v>37.119999999999997</v>
      </c>
      <c r="BM22" s="427">
        <f t="shared" si="23"/>
        <v>1200.0681</v>
      </c>
      <c r="BN22" s="427">
        <f t="shared" si="23"/>
        <v>1200.0681</v>
      </c>
      <c r="BO22" s="427">
        <f t="shared" si="23"/>
        <v>1200.0681</v>
      </c>
      <c r="BP22" s="427">
        <f t="shared" si="23"/>
        <v>1200.0681</v>
      </c>
      <c r="BQ22" s="427">
        <f t="shared" si="23"/>
        <v>1200.0681</v>
      </c>
      <c r="BR22" s="427">
        <f t="shared" si="23"/>
        <v>1200.0681</v>
      </c>
      <c r="BS22" s="427">
        <f t="shared" si="23"/>
        <v>1200.0681</v>
      </c>
      <c r="BT22" s="427">
        <f t="shared" si="23"/>
        <v>1200.0681</v>
      </c>
      <c r="BU22" s="427">
        <f t="shared" si="23"/>
        <v>1200.0681</v>
      </c>
      <c r="BV22" s="427">
        <f t="shared" si="23"/>
        <v>1200.0681</v>
      </c>
      <c r="BW22" s="427">
        <f t="shared" si="23"/>
        <v>1200.0681</v>
      </c>
      <c r="BX22" s="427">
        <f t="shared" si="23"/>
        <v>1200.0681</v>
      </c>
      <c r="BY22" s="174">
        <f t="shared" si="29"/>
        <v>14400.817200000003</v>
      </c>
      <c r="BZ22" s="426">
        <f t="shared" si="24"/>
        <v>1</v>
      </c>
      <c r="CA22" s="426">
        <f t="shared" si="24"/>
        <v>1</v>
      </c>
      <c r="CB22" s="426">
        <f t="shared" si="24"/>
        <v>1</v>
      </c>
      <c r="CC22" s="426">
        <f t="shared" si="24"/>
        <v>1</v>
      </c>
      <c r="CD22" s="426">
        <f t="shared" si="24"/>
        <v>1</v>
      </c>
      <c r="CE22" s="426">
        <f t="shared" si="24"/>
        <v>1</v>
      </c>
      <c r="CF22" s="426">
        <f t="shared" si="24"/>
        <v>1</v>
      </c>
      <c r="CG22" s="426">
        <f t="shared" si="24"/>
        <v>1</v>
      </c>
      <c r="CH22" s="426">
        <f t="shared" si="24"/>
        <v>1</v>
      </c>
      <c r="CI22" s="426">
        <f t="shared" si="24"/>
        <v>1</v>
      </c>
      <c r="CJ22" s="426">
        <f t="shared" si="24"/>
        <v>1</v>
      </c>
      <c r="CK22" s="426">
        <f t="shared" si="24"/>
        <v>1</v>
      </c>
      <c r="CL22" s="427">
        <f t="shared" si="25"/>
        <v>1</v>
      </c>
      <c r="CM22" s="427">
        <f t="shared" si="25"/>
        <v>1</v>
      </c>
      <c r="CN22" s="427">
        <f t="shared" si="25"/>
        <v>1</v>
      </c>
      <c r="CO22" s="427">
        <f t="shared" si="25"/>
        <v>1</v>
      </c>
      <c r="CP22" s="427">
        <f t="shared" si="25"/>
        <v>1</v>
      </c>
      <c r="CQ22" s="427">
        <f t="shared" si="25"/>
        <v>1</v>
      </c>
      <c r="CR22" s="427">
        <f t="shared" si="25"/>
        <v>1</v>
      </c>
      <c r="CS22" s="427">
        <f t="shared" si="25"/>
        <v>1</v>
      </c>
      <c r="CT22" s="427">
        <f t="shared" si="25"/>
        <v>1</v>
      </c>
      <c r="CU22" s="427">
        <f t="shared" si="25"/>
        <v>1</v>
      </c>
      <c r="CV22" s="427">
        <f t="shared" si="25"/>
        <v>1</v>
      </c>
      <c r="CW22" s="429">
        <f t="shared" si="25"/>
        <v>1</v>
      </c>
    </row>
    <row r="23" spans="1:101" ht="16.25" customHeight="1">
      <c r="A23" s="34"/>
      <c r="B23" s="159">
        <v>44564</v>
      </c>
      <c r="C23" s="141">
        <v>47848</v>
      </c>
      <c r="D23" s="142" t="s">
        <v>88</v>
      </c>
      <c r="E23" s="142"/>
      <c r="F23" s="288" t="s">
        <v>29</v>
      </c>
      <c r="G23" s="288" t="s">
        <v>21</v>
      </c>
      <c r="H23" s="288" t="s">
        <v>22</v>
      </c>
      <c r="I23" s="288" t="s">
        <v>23</v>
      </c>
      <c r="J23" s="288" t="s">
        <v>289</v>
      </c>
      <c r="K23" s="288" t="str">
        <f t="shared" si="21"/>
        <v>Working Budget</v>
      </c>
      <c r="L23" s="170">
        <v>47</v>
      </c>
      <c r="M23" s="171" t="s">
        <v>178</v>
      </c>
      <c r="N23" s="171" t="s">
        <v>237</v>
      </c>
      <c r="O23" s="142">
        <v>4</v>
      </c>
      <c r="P23" s="143">
        <v>118924</v>
      </c>
      <c r="Q23" s="155">
        <v>0.2</v>
      </c>
      <c r="R23" s="155"/>
      <c r="S23" s="142" t="s">
        <v>172</v>
      </c>
      <c r="T23" s="142" t="s">
        <v>172</v>
      </c>
      <c r="U23" s="144">
        <v>0.03</v>
      </c>
      <c r="V23" s="145" t="s">
        <v>90</v>
      </c>
      <c r="W23" s="146">
        <f>VLOOKUP($V23,'Budget Drivers'!$H$34:$K$44,2,FALSE)</f>
        <v>2.5999999999999999E-3</v>
      </c>
      <c r="X23" s="147">
        <f>VLOOKUP($V23,'Budget Drivers'!$H$34:$K$44,4,FALSE)</f>
        <v>350.74</v>
      </c>
      <c r="Y23" s="148">
        <f>(P23*(1+$N$8)/12)+((P23*(1+$N$8)/12)*(IF(LEFT(S23,1)="Y",'Budget Drivers'!$C$44,Q23)))</f>
        <v>16842.611499999999</v>
      </c>
      <c r="Z23" s="427">
        <f t="shared" si="22"/>
        <v>16842.61</v>
      </c>
      <c r="AA23" s="427">
        <f t="shared" si="22"/>
        <v>16842.61</v>
      </c>
      <c r="AB23" s="427">
        <f t="shared" si="22"/>
        <v>16842.61</v>
      </c>
      <c r="AC23" s="427">
        <f t="shared" si="22"/>
        <v>16842.61</v>
      </c>
      <c r="AD23" s="427">
        <f t="shared" si="22"/>
        <v>16842.61</v>
      </c>
      <c r="AE23" s="427">
        <f t="shared" si="22"/>
        <v>16842.61</v>
      </c>
      <c r="AF23" s="427">
        <f t="shared" si="22"/>
        <v>16842.61</v>
      </c>
      <c r="AG23" s="427">
        <f t="shared" si="22"/>
        <v>16842.61</v>
      </c>
      <c r="AH23" s="427">
        <f t="shared" si="22"/>
        <v>16842.61</v>
      </c>
      <c r="AI23" s="427">
        <f t="shared" si="22"/>
        <v>16842.61</v>
      </c>
      <c r="AJ23" s="427">
        <f t="shared" si="22"/>
        <v>16842.61</v>
      </c>
      <c r="AK23" s="427">
        <f t="shared" si="22"/>
        <v>16842.61</v>
      </c>
      <c r="AL23" s="174">
        <f t="shared" si="26"/>
        <v>202111.31999999995</v>
      </c>
      <c r="AM23" s="427">
        <f>(Z23*'Budget Drivers'!$I$31)+(Z23*'Budget Drivers'!$I$33)</f>
        <v>1145.29748</v>
      </c>
      <c r="AN23" s="427">
        <f>IF(SUM($AM23:AM23)+(AA23*'Budget Drivers'!$I$31)&gt;='Budget Drivers'!$K$31,'Budget Drivers'!$K$31-SUM($AM23:AM23),AA23*'Budget Drivers'!$I$31)</f>
        <v>1044.24182</v>
      </c>
      <c r="AO23" s="427">
        <f>IF(SUM($AM23:AN23)+(AB23*'Budget Drivers'!$I$31)&gt;='Budget Drivers'!$K$31,'Budget Drivers'!$K$31-SUM($AM23:AN23),AB23*'Budget Drivers'!$I$31)</f>
        <v>1044.24182</v>
      </c>
      <c r="AP23" s="427">
        <f>IF(SUM($AM23:AO23)+(AC23*'Budget Drivers'!$I$31)&gt;='Budget Drivers'!$K$31,'Budget Drivers'!$K$31-SUM($AM23:AO23),AC23*'Budget Drivers'!$I$31)</f>
        <v>1044.24182</v>
      </c>
      <c r="AQ23" s="427">
        <f>IF(SUM($AM23:AP23)+(AD23*'Budget Drivers'!$I$31)&gt;='Budget Drivers'!$K$31,'Budget Drivers'!$K$31-SUM($AM23:AP23),AD23*'Budget Drivers'!$I$31)</f>
        <v>1044.24182</v>
      </c>
      <c r="AR23" s="427">
        <f>IF(SUM($AM23:AQ23)+(AE23*'Budget Drivers'!$I$31)&gt;='Budget Drivers'!$K$31,'Budget Drivers'!$K$31-SUM($AM23:AQ23),AE23*'Budget Drivers'!$I$31)</f>
        <v>1044.24182</v>
      </c>
      <c r="AS23" s="427">
        <f>IF(SUM($AM23:AR23)+(AF23*'Budget Drivers'!$I$31)&gt;='Budget Drivers'!$K$31,'Budget Drivers'!$K$31-SUM($AM23:AR23),AF23*'Budget Drivers'!$I$31)</f>
        <v>1044.24182</v>
      </c>
      <c r="AT23" s="427">
        <f>IF(SUM($AM23:AS23)+(AG23*'Budget Drivers'!$I$31)&gt;='Budget Drivers'!$K$31,'Budget Drivers'!$K$31-SUM($AM23:AS23),AG23*'Budget Drivers'!$I$31)</f>
        <v>829.05159999999887</v>
      </c>
      <c r="AU23" s="427">
        <f>IF(SUM($AM23:AT23)+(AH23*'Budget Drivers'!$I$31)&gt;='Budget Drivers'!$K$31,'Budget Drivers'!$K$31-SUM($AM23:AT23),AH23*'Budget Drivers'!$I$31)</f>
        <v>0</v>
      </c>
      <c r="AV23" s="427">
        <f>IF(SUM($AM23:AU23)+(AI23*'Budget Drivers'!$I$31)&gt;='Budget Drivers'!$K$31,'Budget Drivers'!$K$31-SUM($AM23:AU23),AI23*'Budget Drivers'!$I$31)</f>
        <v>0</v>
      </c>
      <c r="AW23" s="427">
        <f>IF(SUM($AM23:AV23)+(AJ23*'Budget Drivers'!$I$31)&gt;='Budget Drivers'!$K$31,'Budget Drivers'!$K$31-SUM($AM23:AV23),AJ23*'Budget Drivers'!$I$31)</f>
        <v>0</v>
      </c>
      <c r="AX23" s="427">
        <f>IF(SUM($AM23:AW23)+(AK23*'Budget Drivers'!$I$31)&gt;='Budget Drivers'!$K$31,'Budget Drivers'!$K$31-SUM($AM23:AW23),AK23*'Budget Drivers'!$I$31)</f>
        <v>0</v>
      </c>
      <c r="AY23" s="174">
        <f t="shared" si="27"/>
        <v>8239.7999999999993</v>
      </c>
      <c r="AZ23" s="427">
        <f t="shared" si="30"/>
        <v>43.790785999999997</v>
      </c>
      <c r="BA23" s="427">
        <f>IF(SUM($AZ23:AZ23)+(AA23*$W23)&gt;=$X23,$X23-SUM($AZ23:AZ23),(AA23*$W23))</f>
        <v>43.790785999999997</v>
      </c>
      <c r="BB23" s="427">
        <f>IF(SUM($AZ23:BA23)+(AB23*$W23)&gt;=$X23,$X23-SUM($AZ23:BA23),(AB23*$W23))</f>
        <v>43.790785999999997</v>
      </c>
      <c r="BC23" s="427">
        <f>IF(SUM($AZ23:BB23)+(AC23*$W23)&gt;=$X23,$X23-SUM($AZ23:BB23),(AC23*$W23))</f>
        <v>43.790785999999997</v>
      </c>
      <c r="BD23" s="427">
        <f>IF(SUM($AZ23:BC23)+(AD23*$W23)&gt;=$X23,$X23-SUM($AZ23:BC23),(AD23*$W23))</f>
        <v>43.790785999999997</v>
      </c>
      <c r="BE23" s="427">
        <f>IF(SUM($AZ23:BD23)+(AE23*$W23)&gt;=$X23,$X23-SUM($AZ23:BD23),(AE23*$W23))</f>
        <v>43.790785999999997</v>
      </c>
      <c r="BF23" s="427">
        <f>IF(SUM($AZ23:BE23)+(AF23*$W23)&gt;=$X23,$X23-SUM($AZ23:BE23),(AF23*$W23))</f>
        <v>43.790785999999997</v>
      </c>
      <c r="BG23" s="427">
        <f>IF(SUM($AZ23:BF23)+(AG23*$W23)&gt;=$X23,$X23-SUM($AZ23:BF23),(AG23*$W23))</f>
        <v>43.790785999999997</v>
      </c>
      <c r="BH23" s="427">
        <f>IF(SUM($AZ23:BG23)+(AH23*$W23)&gt;=$X23,$X23-SUM($AZ23:BG23),(AH23*$W23))</f>
        <v>0.41371200000003228</v>
      </c>
      <c r="BI23" s="427">
        <f>IF(SUM($AZ23:BH23)+(AI23*$W23)&gt;=$X23,$X23-SUM($AZ23:BH23),(AI23*$W23))</f>
        <v>0</v>
      </c>
      <c r="BJ23" s="427">
        <f>IF(SUM($AZ23:BI23)+(AJ23*$W23)&gt;=$X23,$X23-SUM($AZ23:BI23),(AJ23*$W23))</f>
        <v>0</v>
      </c>
      <c r="BK23" s="427">
        <f>IF(SUM($AZ23:BJ23)+(AK23*$W23)&gt;=$X23,$X23-SUM($AZ23:BJ23),(AK23*$W23))</f>
        <v>0</v>
      </c>
      <c r="BL23" s="174">
        <f t="shared" si="28"/>
        <v>350.74</v>
      </c>
      <c r="BM23" s="427">
        <f t="shared" si="23"/>
        <v>1105.2782999999999</v>
      </c>
      <c r="BN23" s="427">
        <f t="shared" si="23"/>
        <v>1105.2782999999999</v>
      </c>
      <c r="BO23" s="427">
        <f t="shared" si="23"/>
        <v>1105.2782999999999</v>
      </c>
      <c r="BP23" s="427">
        <f t="shared" si="23"/>
        <v>1105.2782999999999</v>
      </c>
      <c r="BQ23" s="427">
        <f t="shared" si="23"/>
        <v>1105.2782999999999</v>
      </c>
      <c r="BR23" s="427">
        <f t="shared" si="23"/>
        <v>1105.2782999999999</v>
      </c>
      <c r="BS23" s="427">
        <f t="shared" si="23"/>
        <v>1105.2782999999999</v>
      </c>
      <c r="BT23" s="427">
        <f t="shared" si="23"/>
        <v>1105.2782999999999</v>
      </c>
      <c r="BU23" s="427">
        <f t="shared" si="23"/>
        <v>1105.2782999999999</v>
      </c>
      <c r="BV23" s="427">
        <f t="shared" si="23"/>
        <v>1105.2782999999999</v>
      </c>
      <c r="BW23" s="427">
        <f t="shared" si="23"/>
        <v>1105.2782999999999</v>
      </c>
      <c r="BX23" s="427">
        <f t="shared" si="23"/>
        <v>1105.2782999999999</v>
      </c>
      <c r="BY23" s="174">
        <f t="shared" si="29"/>
        <v>13263.339599999999</v>
      </c>
      <c r="BZ23" s="426">
        <f t="shared" si="24"/>
        <v>1</v>
      </c>
      <c r="CA23" s="426">
        <f t="shared" si="24"/>
        <v>1</v>
      </c>
      <c r="CB23" s="426">
        <f t="shared" si="24"/>
        <v>1</v>
      </c>
      <c r="CC23" s="426">
        <f t="shared" si="24"/>
        <v>1</v>
      </c>
      <c r="CD23" s="426">
        <f t="shared" si="24"/>
        <v>1</v>
      </c>
      <c r="CE23" s="426">
        <f t="shared" si="24"/>
        <v>1</v>
      </c>
      <c r="CF23" s="426">
        <f t="shared" si="24"/>
        <v>1</v>
      </c>
      <c r="CG23" s="426">
        <f t="shared" si="24"/>
        <v>1</v>
      </c>
      <c r="CH23" s="426">
        <f t="shared" si="24"/>
        <v>1</v>
      </c>
      <c r="CI23" s="426">
        <f t="shared" si="24"/>
        <v>1</v>
      </c>
      <c r="CJ23" s="426">
        <f t="shared" si="24"/>
        <v>1</v>
      </c>
      <c r="CK23" s="426">
        <f t="shared" si="24"/>
        <v>1</v>
      </c>
      <c r="CL23" s="427">
        <f t="shared" si="25"/>
        <v>1</v>
      </c>
      <c r="CM23" s="427">
        <f t="shared" si="25"/>
        <v>1</v>
      </c>
      <c r="CN23" s="427">
        <f t="shared" si="25"/>
        <v>1</v>
      </c>
      <c r="CO23" s="427">
        <f t="shared" si="25"/>
        <v>1</v>
      </c>
      <c r="CP23" s="427">
        <f t="shared" si="25"/>
        <v>1</v>
      </c>
      <c r="CQ23" s="427">
        <f t="shared" si="25"/>
        <v>1</v>
      </c>
      <c r="CR23" s="427">
        <f t="shared" si="25"/>
        <v>1</v>
      </c>
      <c r="CS23" s="427">
        <f t="shared" si="25"/>
        <v>1</v>
      </c>
      <c r="CT23" s="427">
        <f t="shared" si="25"/>
        <v>1</v>
      </c>
      <c r="CU23" s="427">
        <f t="shared" si="25"/>
        <v>1</v>
      </c>
      <c r="CV23" s="427">
        <f t="shared" si="25"/>
        <v>1</v>
      </c>
      <c r="CW23" s="429">
        <f t="shared" si="25"/>
        <v>1</v>
      </c>
    </row>
    <row r="24" spans="1:101" ht="16.25" customHeight="1">
      <c r="A24" s="34"/>
      <c r="B24" s="159">
        <v>44622</v>
      </c>
      <c r="C24" s="141">
        <v>47848</v>
      </c>
      <c r="D24" s="142" t="s">
        <v>88</v>
      </c>
      <c r="E24" s="142"/>
      <c r="F24" s="288" t="s">
        <v>29</v>
      </c>
      <c r="G24" s="288" t="s">
        <v>21</v>
      </c>
      <c r="H24" s="288" t="s">
        <v>22</v>
      </c>
      <c r="I24" s="288" t="s">
        <v>23</v>
      </c>
      <c r="J24" s="288" t="s">
        <v>289</v>
      </c>
      <c r="K24" s="288" t="str">
        <f t="shared" si="21"/>
        <v>Working Budget</v>
      </c>
      <c r="L24" s="170">
        <v>240</v>
      </c>
      <c r="M24" s="171" t="s">
        <v>333</v>
      </c>
      <c r="N24" s="171" t="s">
        <v>237</v>
      </c>
      <c r="O24" s="142">
        <v>3</v>
      </c>
      <c r="P24" s="143">
        <v>67500</v>
      </c>
      <c r="Q24" s="155">
        <v>0.05</v>
      </c>
      <c r="R24" s="155"/>
      <c r="S24" s="142" t="s">
        <v>172</v>
      </c>
      <c r="T24" s="142" t="s">
        <v>172</v>
      </c>
      <c r="U24" s="144">
        <v>0.03</v>
      </c>
      <c r="V24" s="145" t="s">
        <v>85</v>
      </c>
      <c r="W24" s="146">
        <f>VLOOKUP($V24,'Budget Drivers'!$H$34:$K$44,2,FALSE)</f>
        <v>3.2000000000000002E-3</v>
      </c>
      <c r="X24" s="147">
        <f>VLOOKUP($V24,'Budget Drivers'!$H$34:$K$44,4,FALSE)</f>
        <v>48</v>
      </c>
      <c r="Y24" s="148">
        <f>(P24*(1+$N$8)/12)+((P24*(1+$N$8)/12)*(IF(LEFT(S24,1)="Y",'Budget Drivers'!$C$44,Q24)))</f>
        <v>9559.6875</v>
      </c>
      <c r="Z24" s="427">
        <f t="shared" si="22"/>
        <v>9559.69</v>
      </c>
      <c r="AA24" s="427">
        <f t="shared" si="22"/>
        <v>9559.69</v>
      </c>
      <c r="AB24" s="427">
        <f t="shared" si="22"/>
        <v>9559.69</v>
      </c>
      <c r="AC24" s="427">
        <f t="shared" si="22"/>
        <v>9559.69</v>
      </c>
      <c r="AD24" s="427">
        <f t="shared" si="22"/>
        <v>9559.69</v>
      </c>
      <c r="AE24" s="427">
        <f t="shared" si="22"/>
        <v>9559.69</v>
      </c>
      <c r="AF24" s="427">
        <f t="shared" si="22"/>
        <v>9559.69</v>
      </c>
      <c r="AG24" s="427">
        <f t="shared" si="22"/>
        <v>9559.69</v>
      </c>
      <c r="AH24" s="427">
        <f t="shared" si="22"/>
        <v>9559.69</v>
      </c>
      <c r="AI24" s="427">
        <f t="shared" si="22"/>
        <v>9559.69</v>
      </c>
      <c r="AJ24" s="427">
        <f t="shared" si="22"/>
        <v>9559.69</v>
      </c>
      <c r="AK24" s="427">
        <f t="shared" si="22"/>
        <v>9559.69</v>
      </c>
      <c r="AL24" s="174">
        <f t="shared" si="26"/>
        <v>114716.28000000001</v>
      </c>
      <c r="AM24" s="427">
        <f>(Z24*'Budget Drivers'!$I$31)+(Z24*'Budget Drivers'!$I$33)</f>
        <v>650.05892000000006</v>
      </c>
      <c r="AN24" s="427">
        <f>IF(SUM($AM24:AM24)+(AA24*'Budget Drivers'!$I$31)&gt;='Budget Drivers'!$K$31,'Budget Drivers'!$K$31-SUM($AM24:AM24),AA24*'Budget Drivers'!$I$31)</f>
        <v>592.70078000000001</v>
      </c>
      <c r="AO24" s="427">
        <f>IF(SUM($AM24:AN24)+(AB24*'Budget Drivers'!$I$31)&gt;='Budget Drivers'!$K$31,'Budget Drivers'!$K$31-SUM($AM24:AN24),AB24*'Budget Drivers'!$I$31)</f>
        <v>592.70078000000001</v>
      </c>
      <c r="AP24" s="427">
        <f>IF(SUM($AM24:AO24)+(AC24*'Budget Drivers'!$I$31)&gt;='Budget Drivers'!$K$31,'Budget Drivers'!$K$31-SUM($AM24:AO24),AC24*'Budget Drivers'!$I$31)</f>
        <v>592.70078000000001</v>
      </c>
      <c r="AQ24" s="427">
        <f>IF(SUM($AM24:AP24)+(AD24*'Budget Drivers'!$I$31)&gt;='Budget Drivers'!$K$31,'Budget Drivers'!$K$31-SUM($AM24:AP24),AD24*'Budget Drivers'!$I$31)</f>
        <v>592.70078000000001</v>
      </c>
      <c r="AR24" s="427">
        <f>IF(SUM($AM24:AQ24)+(AE24*'Budget Drivers'!$I$31)&gt;='Budget Drivers'!$K$31,'Budget Drivers'!$K$31-SUM($AM24:AQ24),AE24*'Budget Drivers'!$I$31)</f>
        <v>592.70078000000001</v>
      </c>
      <c r="AS24" s="427">
        <f>IF(SUM($AM24:AR24)+(AF24*'Budget Drivers'!$I$31)&gt;='Budget Drivers'!$K$31,'Budget Drivers'!$K$31-SUM($AM24:AR24),AF24*'Budget Drivers'!$I$31)</f>
        <v>592.70078000000001</v>
      </c>
      <c r="AT24" s="427">
        <f>IF(SUM($AM24:AS24)+(AG24*'Budget Drivers'!$I$31)&gt;='Budget Drivers'!$K$31,'Budget Drivers'!$K$31-SUM($AM24:AS24),AG24*'Budget Drivers'!$I$31)</f>
        <v>592.70078000000001</v>
      </c>
      <c r="AU24" s="427">
        <f>IF(SUM($AM24:AT24)+(AH24*'Budget Drivers'!$I$31)&gt;='Budget Drivers'!$K$31,'Budget Drivers'!$K$31-SUM($AM24:AT24),AH24*'Budget Drivers'!$I$31)</f>
        <v>592.70078000000001</v>
      </c>
      <c r="AV24" s="427">
        <f>IF(SUM($AM24:AU24)+(AI24*'Budget Drivers'!$I$31)&gt;='Budget Drivers'!$K$31,'Budget Drivers'!$K$31-SUM($AM24:AU24),AI24*'Budget Drivers'!$I$31)</f>
        <v>592.70078000000001</v>
      </c>
      <c r="AW24" s="427">
        <f>IF(SUM($AM24:AV24)+(AJ24*'Budget Drivers'!$I$31)&gt;='Budget Drivers'!$K$31,'Budget Drivers'!$K$31-SUM($AM24:AV24),AJ24*'Budget Drivers'!$I$31)</f>
        <v>592.70078000000001</v>
      </c>
      <c r="AX24" s="427">
        <f>IF(SUM($AM24:AW24)+(AK24*'Budget Drivers'!$I$31)&gt;='Budget Drivers'!$K$31,'Budget Drivers'!$K$31-SUM($AM24:AW24),AK24*'Budget Drivers'!$I$31)</f>
        <v>592.70078000000001</v>
      </c>
      <c r="AY24" s="174">
        <f t="shared" si="27"/>
        <v>7169.7675000000008</v>
      </c>
      <c r="AZ24" s="427">
        <f t="shared" si="30"/>
        <v>30.591008000000002</v>
      </c>
      <c r="BA24" s="427">
        <f>IF(SUM($AZ24:AZ24)+(AA24*$W24)&gt;=$X24,$X24-SUM($AZ24:AZ24),(AA24*$W24))</f>
        <v>17.408991999999998</v>
      </c>
      <c r="BB24" s="427">
        <f>IF(SUM($AZ24:BA24)+(AB24*$W24)&gt;=$X24,$X24-SUM($AZ24:BA24),(AB24*$W24))</f>
        <v>0</v>
      </c>
      <c r="BC24" s="427">
        <f>IF(SUM($AZ24:BB24)+(AC24*$W24)&gt;=$X24,$X24-SUM($AZ24:BB24),(AC24*$W24))</f>
        <v>0</v>
      </c>
      <c r="BD24" s="427">
        <f>IF(SUM($AZ24:BC24)+(AD24*$W24)&gt;=$X24,$X24-SUM($AZ24:BC24),(AD24*$W24))</f>
        <v>0</v>
      </c>
      <c r="BE24" s="427">
        <f>IF(SUM($AZ24:BD24)+(AE24*$W24)&gt;=$X24,$X24-SUM($AZ24:BD24),(AE24*$W24))</f>
        <v>0</v>
      </c>
      <c r="BF24" s="427">
        <f>IF(SUM($AZ24:BE24)+(AF24*$W24)&gt;=$X24,$X24-SUM($AZ24:BE24),(AF24*$W24))</f>
        <v>0</v>
      </c>
      <c r="BG24" s="427">
        <f>IF(SUM($AZ24:BF24)+(AG24*$W24)&gt;=$X24,$X24-SUM($AZ24:BF24),(AG24*$W24))</f>
        <v>0</v>
      </c>
      <c r="BH24" s="427">
        <f>IF(SUM($AZ24:BG24)+(AH24*$W24)&gt;=$X24,$X24-SUM($AZ24:BG24),(AH24*$W24))</f>
        <v>0</v>
      </c>
      <c r="BI24" s="427">
        <f>IF(SUM($AZ24:BH24)+(AI24*$W24)&gt;=$X24,$X24-SUM($AZ24:BH24),(AI24*$W24))</f>
        <v>0</v>
      </c>
      <c r="BJ24" s="427">
        <f>IF(SUM($AZ24:BI24)+(AJ24*$W24)&gt;=$X24,$X24-SUM($AZ24:BI24),(AJ24*$W24))</f>
        <v>0</v>
      </c>
      <c r="BK24" s="427">
        <f>IF(SUM($AZ24:BJ24)+(AK24*$W24)&gt;=$X24,$X24-SUM($AZ24:BJ24),(AK24*$W24))</f>
        <v>0</v>
      </c>
      <c r="BL24" s="174">
        <f t="shared" si="28"/>
        <v>48</v>
      </c>
      <c r="BM24" s="427">
        <f t="shared" si="23"/>
        <v>886.79070000000002</v>
      </c>
      <c r="BN24" s="427">
        <f t="shared" si="23"/>
        <v>886.79070000000002</v>
      </c>
      <c r="BO24" s="427">
        <f t="shared" si="23"/>
        <v>886.79070000000002</v>
      </c>
      <c r="BP24" s="427">
        <f t="shared" si="23"/>
        <v>886.79070000000002</v>
      </c>
      <c r="BQ24" s="427">
        <f t="shared" si="23"/>
        <v>886.79070000000002</v>
      </c>
      <c r="BR24" s="427">
        <f t="shared" si="23"/>
        <v>886.79070000000002</v>
      </c>
      <c r="BS24" s="427">
        <f t="shared" si="23"/>
        <v>886.79070000000002</v>
      </c>
      <c r="BT24" s="427">
        <f t="shared" si="23"/>
        <v>886.79070000000002</v>
      </c>
      <c r="BU24" s="427">
        <f t="shared" si="23"/>
        <v>886.79070000000002</v>
      </c>
      <c r="BV24" s="427">
        <f t="shared" si="23"/>
        <v>886.79070000000002</v>
      </c>
      <c r="BW24" s="427">
        <f t="shared" si="23"/>
        <v>886.79070000000002</v>
      </c>
      <c r="BX24" s="427">
        <f t="shared" si="23"/>
        <v>886.79070000000002</v>
      </c>
      <c r="BY24" s="174">
        <f t="shared" si="29"/>
        <v>10641.488399999997</v>
      </c>
      <c r="BZ24" s="426">
        <f t="shared" si="24"/>
        <v>1</v>
      </c>
      <c r="CA24" s="426">
        <f t="shared" si="24"/>
        <v>1</v>
      </c>
      <c r="CB24" s="426">
        <f t="shared" si="24"/>
        <v>1</v>
      </c>
      <c r="CC24" s="426">
        <f t="shared" si="24"/>
        <v>1</v>
      </c>
      <c r="CD24" s="426">
        <f t="shared" si="24"/>
        <v>1</v>
      </c>
      <c r="CE24" s="426">
        <f t="shared" si="24"/>
        <v>1</v>
      </c>
      <c r="CF24" s="426">
        <f t="shared" si="24"/>
        <v>1</v>
      </c>
      <c r="CG24" s="426">
        <f t="shared" si="24"/>
        <v>1</v>
      </c>
      <c r="CH24" s="426">
        <f t="shared" si="24"/>
        <v>1</v>
      </c>
      <c r="CI24" s="426">
        <f t="shared" si="24"/>
        <v>1</v>
      </c>
      <c r="CJ24" s="426">
        <f t="shared" si="24"/>
        <v>1</v>
      </c>
      <c r="CK24" s="426">
        <f t="shared" si="24"/>
        <v>1</v>
      </c>
      <c r="CL24" s="427">
        <f t="shared" si="25"/>
        <v>1</v>
      </c>
      <c r="CM24" s="427">
        <f t="shared" si="25"/>
        <v>1</v>
      </c>
      <c r="CN24" s="427">
        <f t="shared" si="25"/>
        <v>1</v>
      </c>
      <c r="CO24" s="427">
        <f t="shared" si="25"/>
        <v>1</v>
      </c>
      <c r="CP24" s="427">
        <f t="shared" si="25"/>
        <v>1</v>
      </c>
      <c r="CQ24" s="427">
        <f t="shared" si="25"/>
        <v>1</v>
      </c>
      <c r="CR24" s="427">
        <f t="shared" si="25"/>
        <v>1</v>
      </c>
      <c r="CS24" s="427">
        <f t="shared" si="25"/>
        <v>1</v>
      </c>
      <c r="CT24" s="427">
        <f t="shared" si="25"/>
        <v>1</v>
      </c>
      <c r="CU24" s="427">
        <f t="shared" si="25"/>
        <v>1</v>
      </c>
      <c r="CV24" s="427">
        <f t="shared" si="25"/>
        <v>1</v>
      </c>
      <c r="CW24" s="429">
        <f t="shared" si="25"/>
        <v>1</v>
      </c>
    </row>
    <row r="25" spans="1:101" ht="16.25" customHeight="1">
      <c r="A25" s="34"/>
      <c r="B25" s="159">
        <v>44656</v>
      </c>
      <c r="C25" s="141">
        <v>47848</v>
      </c>
      <c r="D25" s="142" t="s">
        <v>88</v>
      </c>
      <c r="E25" s="142"/>
      <c r="F25" s="288" t="s">
        <v>29</v>
      </c>
      <c r="G25" s="288" t="s">
        <v>21</v>
      </c>
      <c r="H25" s="288" t="s">
        <v>22</v>
      </c>
      <c r="I25" s="288" t="s">
        <v>23</v>
      </c>
      <c r="J25" s="288" t="s">
        <v>289</v>
      </c>
      <c r="K25" s="288" t="str">
        <f t="shared" si="21"/>
        <v>Working Budget</v>
      </c>
      <c r="L25" s="170">
        <v>99</v>
      </c>
      <c r="M25" s="171" t="s">
        <v>335</v>
      </c>
      <c r="N25" s="171" t="s">
        <v>237</v>
      </c>
      <c r="O25" s="142">
        <v>4</v>
      </c>
      <c r="P25" s="143">
        <v>76615</v>
      </c>
      <c r="Q25" s="155">
        <v>0.05</v>
      </c>
      <c r="R25" s="155"/>
      <c r="S25" s="142" t="s">
        <v>172</v>
      </c>
      <c r="T25" s="142" t="s">
        <v>172</v>
      </c>
      <c r="U25" s="144">
        <v>0.03</v>
      </c>
      <c r="V25" s="145" t="s">
        <v>93</v>
      </c>
      <c r="W25" s="146">
        <f>VLOOKUP($V25,'Budget Drivers'!$H$34:$K$44,2,FALSE)</f>
        <v>2.4E-2</v>
      </c>
      <c r="X25" s="147">
        <f>VLOOKUP($V25,'Budget Drivers'!$H$34:$K$44,4,FALSE)</f>
        <v>192</v>
      </c>
      <c r="Y25" s="148">
        <f>(P25*(1+$N$8)/12)+((P25*(1+$N$8)/12)*(IF(LEFT(S25,1)="Y",'Budget Drivers'!$C$44,Q25)))</f>
        <v>10850.599375000002</v>
      </c>
      <c r="Z25" s="427">
        <f t="shared" si="22"/>
        <v>10850.6</v>
      </c>
      <c r="AA25" s="427">
        <f t="shared" si="22"/>
        <v>10850.6</v>
      </c>
      <c r="AB25" s="427">
        <f t="shared" si="22"/>
        <v>10850.6</v>
      </c>
      <c r="AC25" s="427">
        <f t="shared" si="22"/>
        <v>10850.6</v>
      </c>
      <c r="AD25" s="427">
        <f t="shared" si="22"/>
        <v>10850.6</v>
      </c>
      <c r="AE25" s="427">
        <f t="shared" si="22"/>
        <v>10850.6</v>
      </c>
      <c r="AF25" s="427">
        <f t="shared" si="22"/>
        <v>10850.6</v>
      </c>
      <c r="AG25" s="427">
        <f t="shared" si="22"/>
        <v>10850.6</v>
      </c>
      <c r="AH25" s="427">
        <f t="shared" si="22"/>
        <v>10850.6</v>
      </c>
      <c r="AI25" s="427">
        <f t="shared" si="22"/>
        <v>10850.6</v>
      </c>
      <c r="AJ25" s="427">
        <f t="shared" si="22"/>
        <v>10850.6</v>
      </c>
      <c r="AK25" s="427">
        <f t="shared" si="22"/>
        <v>10850.6</v>
      </c>
      <c r="AL25" s="174">
        <f t="shared" si="26"/>
        <v>130207.20000000003</v>
      </c>
      <c r="AM25" s="427">
        <f>(Z25*'Budget Drivers'!$I$31)+(Z25*'Budget Drivers'!$I$33)</f>
        <v>737.84080000000006</v>
      </c>
      <c r="AN25" s="427">
        <f>IF(SUM($AM25:AM25)+(AA25*'Budget Drivers'!$I$31)&gt;='Budget Drivers'!$K$31,'Budget Drivers'!$K$31-SUM($AM25:AM25),AA25*'Budget Drivers'!$I$31)</f>
        <v>672.73720000000003</v>
      </c>
      <c r="AO25" s="427">
        <f>IF(SUM($AM25:AN25)+(AB25*'Budget Drivers'!$I$31)&gt;='Budget Drivers'!$K$31,'Budget Drivers'!$K$31-SUM($AM25:AN25),AB25*'Budget Drivers'!$I$31)</f>
        <v>672.73720000000003</v>
      </c>
      <c r="AP25" s="427">
        <f>IF(SUM($AM25:AO25)+(AC25*'Budget Drivers'!$I$31)&gt;='Budget Drivers'!$K$31,'Budget Drivers'!$K$31-SUM($AM25:AO25),AC25*'Budget Drivers'!$I$31)</f>
        <v>672.73720000000003</v>
      </c>
      <c r="AQ25" s="427">
        <f>IF(SUM($AM25:AP25)+(AD25*'Budget Drivers'!$I$31)&gt;='Budget Drivers'!$K$31,'Budget Drivers'!$K$31-SUM($AM25:AP25),AD25*'Budget Drivers'!$I$31)</f>
        <v>672.73720000000003</v>
      </c>
      <c r="AR25" s="427">
        <f>IF(SUM($AM25:AQ25)+(AE25*'Budget Drivers'!$I$31)&gt;='Budget Drivers'!$K$31,'Budget Drivers'!$K$31-SUM($AM25:AQ25),AE25*'Budget Drivers'!$I$31)</f>
        <v>672.73720000000003</v>
      </c>
      <c r="AS25" s="427">
        <f>IF(SUM($AM25:AR25)+(AF25*'Budget Drivers'!$I$31)&gt;='Budget Drivers'!$K$31,'Budget Drivers'!$K$31-SUM($AM25:AR25),AF25*'Budget Drivers'!$I$31)</f>
        <v>672.73720000000003</v>
      </c>
      <c r="AT25" s="427">
        <f>IF(SUM($AM25:AS25)+(AG25*'Budget Drivers'!$I$31)&gt;='Budget Drivers'!$K$31,'Budget Drivers'!$K$31-SUM($AM25:AS25),AG25*'Budget Drivers'!$I$31)</f>
        <v>672.73720000000003</v>
      </c>
      <c r="AU25" s="427">
        <f>IF(SUM($AM25:AT25)+(AH25*'Budget Drivers'!$I$31)&gt;='Budget Drivers'!$K$31,'Budget Drivers'!$K$31-SUM($AM25:AT25),AH25*'Budget Drivers'!$I$31)</f>
        <v>672.73720000000003</v>
      </c>
      <c r="AV25" s="427">
        <f>IF(SUM($AM25:AU25)+(AI25*'Budget Drivers'!$I$31)&gt;='Budget Drivers'!$K$31,'Budget Drivers'!$K$31-SUM($AM25:AU25),AI25*'Budget Drivers'!$I$31)</f>
        <v>672.73720000000003</v>
      </c>
      <c r="AW25" s="427">
        <f>IF(SUM($AM25:AV25)+(AJ25*'Budget Drivers'!$I$31)&gt;='Budget Drivers'!$K$31,'Budget Drivers'!$K$31-SUM($AM25:AV25),AJ25*'Budget Drivers'!$I$31)</f>
        <v>672.73720000000003</v>
      </c>
      <c r="AX25" s="427">
        <f>IF(SUM($AM25:AW25)+(AK25*'Budget Drivers'!$I$31)&gt;='Budget Drivers'!$K$31,'Budget Drivers'!$K$31-SUM($AM25:AW25),AK25*'Budget Drivers'!$I$31)</f>
        <v>672.73720000000003</v>
      </c>
      <c r="AY25" s="174">
        <f t="shared" si="27"/>
        <v>8137.9499999999971</v>
      </c>
      <c r="AZ25" s="427">
        <f t="shared" si="30"/>
        <v>192</v>
      </c>
      <c r="BA25" s="427">
        <f>IF(SUM($AZ25:AZ25)+(AA25*$W25)&gt;=$X25,$X25-SUM($AZ25:AZ25),(AA25*$W25))</f>
        <v>0</v>
      </c>
      <c r="BB25" s="427">
        <f>IF(SUM($AZ25:BA25)+(AB25*$W25)&gt;=$X25,$X25-SUM($AZ25:BA25),(AB25*$W25))</f>
        <v>0</v>
      </c>
      <c r="BC25" s="427">
        <f>IF(SUM($AZ25:BB25)+(AC25*$W25)&gt;=$X25,$X25-SUM($AZ25:BB25),(AC25*$W25))</f>
        <v>0</v>
      </c>
      <c r="BD25" s="427">
        <f>IF(SUM($AZ25:BC25)+(AD25*$W25)&gt;=$X25,$X25-SUM($AZ25:BC25),(AD25*$W25))</f>
        <v>0</v>
      </c>
      <c r="BE25" s="427">
        <f>IF(SUM($AZ25:BD25)+(AE25*$W25)&gt;=$X25,$X25-SUM($AZ25:BD25),(AE25*$W25))</f>
        <v>0</v>
      </c>
      <c r="BF25" s="427">
        <f>IF(SUM($AZ25:BE25)+(AF25*$W25)&gt;=$X25,$X25-SUM($AZ25:BE25),(AF25*$W25))</f>
        <v>0</v>
      </c>
      <c r="BG25" s="427">
        <f>IF(SUM($AZ25:BF25)+(AG25*$W25)&gt;=$X25,$X25-SUM($AZ25:BF25),(AG25*$W25))</f>
        <v>0</v>
      </c>
      <c r="BH25" s="427">
        <f>IF(SUM($AZ25:BG25)+(AH25*$W25)&gt;=$X25,$X25-SUM($AZ25:BG25),(AH25*$W25))</f>
        <v>0</v>
      </c>
      <c r="BI25" s="427">
        <f>IF(SUM($AZ25:BH25)+(AI25*$W25)&gt;=$X25,$X25-SUM($AZ25:BH25),(AI25*$W25))</f>
        <v>0</v>
      </c>
      <c r="BJ25" s="427">
        <f>IF(SUM($AZ25:BI25)+(AJ25*$W25)&gt;=$X25,$X25-SUM($AZ25:BI25),(AJ25*$W25))</f>
        <v>0</v>
      </c>
      <c r="BK25" s="427">
        <f>IF(SUM($AZ25:BJ25)+(AK25*$W25)&gt;=$X25,$X25-SUM($AZ25:BJ25),(AK25*$W25))</f>
        <v>0</v>
      </c>
      <c r="BL25" s="174">
        <f t="shared" si="28"/>
        <v>192</v>
      </c>
      <c r="BM25" s="427">
        <f t="shared" si="23"/>
        <v>925.51800000000003</v>
      </c>
      <c r="BN25" s="427">
        <f t="shared" si="23"/>
        <v>925.51800000000003</v>
      </c>
      <c r="BO25" s="427">
        <f t="shared" si="23"/>
        <v>925.51800000000003</v>
      </c>
      <c r="BP25" s="427">
        <f t="shared" si="23"/>
        <v>925.51800000000003</v>
      </c>
      <c r="BQ25" s="427">
        <f t="shared" si="23"/>
        <v>925.51800000000003</v>
      </c>
      <c r="BR25" s="427">
        <f t="shared" si="23"/>
        <v>925.51800000000003</v>
      </c>
      <c r="BS25" s="427">
        <f t="shared" si="23"/>
        <v>925.51800000000003</v>
      </c>
      <c r="BT25" s="427">
        <f t="shared" si="23"/>
        <v>925.51800000000003</v>
      </c>
      <c r="BU25" s="427">
        <f t="shared" si="23"/>
        <v>925.51800000000003</v>
      </c>
      <c r="BV25" s="427">
        <f t="shared" si="23"/>
        <v>925.51800000000003</v>
      </c>
      <c r="BW25" s="427">
        <f t="shared" si="23"/>
        <v>925.51800000000003</v>
      </c>
      <c r="BX25" s="427">
        <f t="shared" si="23"/>
        <v>925.51800000000003</v>
      </c>
      <c r="BY25" s="174">
        <f t="shared" si="29"/>
        <v>11106.216</v>
      </c>
      <c r="BZ25" s="426">
        <f t="shared" si="24"/>
        <v>1</v>
      </c>
      <c r="CA25" s="426">
        <f t="shared" si="24"/>
        <v>1</v>
      </c>
      <c r="CB25" s="426">
        <f t="shared" si="24"/>
        <v>1</v>
      </c>
      <c r="CC25" s="426">
        <f t="shared" si="24"/>
        <v>1</v>
      </c>
      <c r="CD25" s="426">
        <f t="shared" si="24"/>
        <v>1</v>
      </c>
      <c r="CE25" s="426">
        <f t="shared" si="24"/>
        <v>1</v>
      </c>
      <c r="CF25" s="426">
        <f t="shared" si="24"/>
        <v>1</v>
      </c>
      <c r="CG25" s="426">
        <f t="shared" si="24"/>
        <v>1</v>
      </c>
      <c r="CH25" s="426">
        <f t="shared" si="24"/>
        <v>1</v>
      </c>
      <c r="CI25" s="426">
        <f t="shared" si="24"/>
        <v>1</v>
      </c>
      <c r="CJ25" s="426">
        <f t="shared" si="24"/>
        <v>1</v>
      </c>
      <c r="CK25" s="426">
        <f t="shared" si="24"/>
        <v>1</v>
      </c>
      <c r="CL25" s="427">
        <f t="shared" si="25"/>
        <v>1</v>
      </c>
      <c r="CM25" s="427">
        <f t="shared" si="25"/>
        <v>1</v>
      </c>
      <c r="CN25" s="427">
        <f t="shared" si="25"/>
        <v>1</v>
      </c>
      <c r="CO25" s="427">
        <f t="shared" si="25"/>
        <v>1</v>
      </c>
      <c r="CP25" s="427">
        <f t="shared" si="25"/>
        <v>1</v>
      </c>
      <c r="CQ25" s="427">
        <f t="shared" si="25"/>
        <v>1</v>
      </c>
      <c r="CR25" s="427">
        <f t="shared" si="25"/>
        <v>1</v>
      </c>
      <c r="CS25" s="427">
        <f t="shared" si="25"/>
        <v>1</v>
      </c>
      <c r="CT25" s="427">
        <f t="shared" si="25"/>
        <v>1</v>
      </c>
      <c r="CU25" s="427">
        <f t="shared" si="25"/>
        <v>1</v>
      </c>
      <c r="CV25" s="427">
        <f t="shared" si="25"/>
        <v>1</v>
      </c>
      <c r="CW25" s="429">
        <f t="shared" si="25"/>
        <v>1</v>
      </c>
    </row>
    <row r="26" spans="1:101" ht="16.25" customHeight="1">
      <c r="A26" s="34"/>
      <c r="B26" s="159">
        <v>44696</v>
      </c>
      <c r="C26" s="141">
        <v>47848</v>
      </c>
      <c r="D26" s="142" t="s">
        <v>88</v>
      </c>
      <c r="E26" s="142"/>
      <c r="F26" s="288" t="s">
        <v>29</v>
      </c>
      <c r="G26" s="288" t="s">
        <v>21</v>
      </c>
      <c r="H26" s="288" t="s">
        <v>22</v>
      </c>
      <c r="I26" s="288" t="s">
        <v>23</v>
      </c>
      <c r="J26" s="288" t="s">
        <v>289</v>
      </c>
      <c r="K26" s="288" t="str">
        <f t="shared" si="21"/>
        <v>Working Budget</v>
      </c>
      <c r="L26" s="170">
        <v>355</v>
      </c>
      <c r="M26" s="171" t="s">
        <v>179</v>
      </c>
      <c r="N26" s="171" t="s">
        <v>237</v>
      </c>
      <c r="O26" s="142">
        <v>3</v>
      </c>
      <c r="P26" s="143">
        <v>144574</v>
      </c>
      <c r="Q26" s="155">
        <v>0.35</v>
      </c>
      <c r="R26" s="155"/>
      <c r="S26" s="142" t="s">
        <v>172</v>
      </c>
      <c r="T26" s="142" t="s">
        <v>172</v>
      </c>
      <c r="U26" s="144">
        <v>0</v>
      </c>
      <c r="V26" s="145" t="s">
        <v>91</v>
      </c>
      <c r="W26" s="146">
        <f>VLOOKUP($V26,'Budget Drivers'!$H$34:$K$44,2,FALSE)</f>
        <v>3.2000000000000002E-3</v>
      </c>
      <c r="X26" s="147">
        <f>VLOOKUP($V26,'Budget Drivers'!$H$34:$K$44,4,FALSE)</f>
        <v>37.119999999999997</v>
      </c>
      <c r="Y26" s="148">
        <f>(P26*(1+$N$8)/12)+((P26*(1+$N$8)/12)*(IF(LEFT(S26,1)="Y",'Budget Drivers'!$C$44,Q26)))</f>
        <v>20475.292750000001</v>
      </c>
      <c r="Z26" s="427">
        <f t="shared" si="22"/>
        <v>20475.29</v>
      </c>
      <c r="AA26" s="427">
        <f t="shared" si="22"/>
        <v>20475.29</v>
      </c>
      <c r="AB26" s="427">
        <f t="shared" si="22"/>
        <v>20475.29</v>
      </c>
      <c r="AC26" s="427">
        <f t="shared" si="22"/>
        <v>20475.29</v>
      </c>
      <c r="AD26" s="427">
        <f t="shared" si="22"/>
        <v>20475.29</v>
      </c>
      <c r="AE26" s="427">
        <f t="shared" si="22"/>
        <v>20475.29</v>
      </c>
      <c r="AF26" s="427">
        <f t="shared" si="22"/>
        <v>20475.29</v>
      </c>
      <c r="AG26" s="427">
        <f t="shared" si="22"/>
        <v>20475.29</v>
      </c>
      <c r="AH26" s="427">
        <f t="shared" si="22"/>
        <v>20475.29</v>
      </c>
      <c r="AI26" s="427">
        <f t="shared" si="22"/>
        <v>20475.29</v>
      </c>
      <c r="AJ26" s="427">
        <f t="shared" si="22"/>
        <v>20475.29</v>
      </c>
      <c r="AK26" s="427">
        <f t="shared" si="22"/>
        <v>20475.29</v>
      </c>
      <c r="AL26" s="174">
        <f t="shared" si="26"/>
        <v>245703.48000000007</v>
      </c>
      <c r="AM26" s="427">
        <f>(Z26*'Budget Drivers'!$I$31)+(Z26*'Budget Drivers'!$I$33)</f>
        <v>1392.3197200000002</v>
      </c>
      <c r="AN26" s="427">
        <f>IF(SUM($AM26:AM26)+(AA26*'Budget Drivers'!$I$31)&gt;='Budget Drivers'!$K$31,'Budget Drivers'!$K$31-SUM($AM26:AM26),AA26*'Budget Drivers'!$I$31)</f>
        <v>1269.4679800000001</v>
      </c>
      <c r="AO26" s="427">
        <f>IF(SUM($AM26:AN26)+(AB26*'Budget Drivers'!$I$31)&gt;='Budget Drivers'!$K$31,'Budget Drivers'!$K$31-SUM($AM26:AN26),AB26*'Budget Drivers'!$I$31)</f>
        <v>1269.4679800000001</v>
      </c>
      <c r="AP26" s="427">
        <f>IF(SUM($AM26:AO26)+(AC26*'Budget Drivers'!$I$31)&gt;='Budget Drivers'!$K$31,'Budget Drivers'!$K$31-SUM($AM26:AO26),AC26*'Budget Drivers'!$I$31)</f>
        <v>1269.4679800000001</v>
      </c>
      <c r="AQ26" s="427">
        <f>IF(SUM($AM26:AP26)+(AD26*'Budget Drivers'!$I$31)&gt;='Budget Drivers'!$K$31,'Budget Drivers'!$K$31-SUM($AM26:AP26),AD26*'Budget Drivers'!$I$31)</f>
        <v>1269.4679800000001</v>
      </c>
      <c r="AR26" s="427">
        <f>IF(SUM($AM26:AQ26)+(AE26*'Budget Drivers'!$I$31)&gt;='Budget Drivers'!$K$31,'Budget Drivers'!$K$31-SUM($AM26:AQ26),AE26*'Budget Drivers'!$I$31)</f>
        <v>1269.4679800000001</v>
      </c>
      <c r="AS26" s="427">
        <f>IF(SUM($AM26:AR26)+(AF26*'Budget Drivers'!$I$31)&gt;='Budget Drivers'!$K$31,'Budget Drivers'!$K$31-SUM($AM26:AR26),AF26*'Budget Drivers'!$I$31)</f>
        <v>500.140379999998</v>
      </c>
      <c r="AT26" s="427">
        <f>IF(SUM($AM26:AS26)+(AG26*'Budget Drivers'!$I$31)&gt;='Budget Drivers'!$K$31,'Budget Drivers'!$K$31-SUM($AM26:AS26),AG26*'Budget Drivers'!$I$31)</f>
        <v>0</v>
      </c>
      <c r="AU26" s="427">
        <f>IF(SUM($AM26:AT26)+(AH26*'Budget Drivers'!$I$31)&gt;='Budget Drivers'!$K$31,'Budget Drivers'!$K$31-SUM($AM26:AT26),AH26*'Budget Drivers'!$I$31)</f>
        <v>0</v>
      </c>
      <c r="AV26" s="427">
        <f>IF(SUM($AM26:AU26)+(AI26*'Budget Drivers'!$I$31)&gt;='Budget Drivers'!$K$31,'Budget Drivers'!$K$31-SUM($AM26:AU26),AI26*'Budget Drivers'!$I$31)</f>
        <v>0</v>
      </c>
      <c r="AW26" s="427">
        <f>IF(SUM($AM26:AV26)+(AJ26*'Budget Drivers'!$I$31)&gt;='Budget Drivers'!$K$31,'Budget Drivers'!$K$31-SUM($AM26:AV26),AJ26*'Budget Drivers'!$I$31)</f>
        <v>0</v>
      </c>
      <c r="AX26" s="427">
        <f>IF(SUM($AM26:AW26)+(AK26*'Budget Drivers'!$I$31)&gt;='Budget Drivers'!$K$31,'Budget Drivers'!$K$31-SUM($AM26:AW26),AK26*'Budget Drivers'!$I$31)</f>
        <v>0</v>
      </c>
      <c r="AY26" s="174">
        <f t="shared" si="27"/>
        <v>8239.7999999999993</v>
      </c>
      <c r="AZ26" s="427">
        <f t="shared" si="30"/>
        <v>37.119999999999997</v>
      </c>
      <c r="BA26" s="427">
        <f>IF(SUM($AZ26:AZ26)+(AA26*$W26)&gt;=$X26,$X26-SUM($AZ26:AZ26),(AA26*$W26))</f>
        <v>0</v>
      </c>
      <c r="BB26" s="427">
        <f>IF(SUM($AZ26:BA26)+(AB26*$W26)&gt;=$X26,$X26-SUM($AZ26:BA26),(AB26*$W26))</f>
        <v>0</v>
      </c>
      <c r="BC26" s="427">
        <f>IF(SUM($AZ26:BB26)+(AC26*$W26)&gt;=$X26,$X26-SUM($AZ26:BB26),(AC26*$W26))</f>
        <v>0</v>
      </c>
      <c r="BD26" s="427">
        <f>IF(SUM($AZ26:BC26)+(AD26*$W26)&gt;=$X26,$X26-SUM($AZ26:BC26),(AD26*$W26))</f>
        <v>0</v>
      </c>
      <c r="BE26" s="427">
        <f>IF(SUM($AZ26:BD26)+(AE26*$W26)&gt;=$X26,$X26-SUM($AZ26:BD26),(AE26*$W26))</f>
        <v>0</v>
      </c>
      <c r="BF26" s="427">
        <f>IF(SUM($AZ26:BE26)+(AF26*$W26)&gt;=$X26,$X26-SUM($AZ26:BE26),(AF26*$W26))</f>
        <v>0</v>
      </c>
      <c r="BG26" s="427">
        <f>IF(SUM($AZ26:BF26)+(AG26*$W26)&gt;=$X26,$X26-SUM($AZ26:BF26),(AG26*$W26))</f>
        <v>0</v>
      </c>
      <c r="BH26" s="427">
        <f>IF(SUM($AZ26:BG26)+(AH26*$W26)&gt;=$X26,$X26-SUM($AZ26:BG26),(AH26*$W26))</f>
        <v>0</v>
      </c>
      <c r="BI26" s="427">
        <f>IF(SUM($AZ26:BH26)+(AI26*$W26)&gt;=$X26,$X26-SUM($AZ26:BH26),(AI26*$W26))</f>
        <v>0</v>
      </c>
      <c r="BJ26" s="427">
        <f>IF(SUM($AZ26:BI26)+(AJ26*$W26)&gt;=$X26,$X26-SUM($AZ26:BI26),(AJ26*$W26))</f>
        <v>0</v>
      </c>
      <c r="BK26" s="427">
        <f>IF(SUM($AZ26:BJ26)+(AK26*$W26)&gt;=$X26,$X26-SUM($AZ26:BJ26),(AK26*$W26))</f>
        <v>0</v>
      </c>
      <c r="BL26" s="174">
        <f t="shared" si="28"/>
        <v>37.119999999999997</v>
      </c>
      <c r="BM26" s="427">
        <f t="shared" si="23"/>
        <v>600</v>
      </c>
      <c r="BN26" s="427">
        <f t="shared" si="23"/>
        <v>600</v>
      </c>
      <c r="BO26" s="427">
        <f t="shared" si="23"/>
        <v>600</v>
      </c>
      <c r="BP26" s="427">
        <f t="shared" si="23"/>
        <v>600</v>
      </c>
      <c r="BQ26" s="427">
        <f t="shared" si="23"/>
        <v>600</v>
      </c>
      <c r="BR26" s="427">
        <f t="shared" si="23"/>
        <v>600</v>
      </c>
      <c r="BS26" s="427">
        <f t="shared" si="23"/>
        <v>600</v>
      </c>
      <c r="BT26" s="427">
        <f t="shared" si="23"/>
        <v>600</v>
      </c>
      <c r="BU26" s="427">
        <f t="shared" si="23"/>
        <v>600</v>
      </c>
      <c r="BV26" s="427">
        <f t="shared" si="23"/>
        <v>600</v>
      </c>
      <c r="BW26" s="427">
        <f t="shared" si="23"/>
        <v>600</v>
      </c>
      <c r="BX26" s="427">
        <f t="shared" si="23"/>
        <v>600</v>
      </c>
      <c r="BY26" s="174">
        <f t="shared" si="29"/>
        <v>7200</v>
      </c>
      <c r="BZ26" s="426">
        <f t="shared" si="24"/>
        <v>1</v>
      </c>
      <c r="CA26" s="426">
        <f t="shared" si="24"/>
        <v>1</v>
      </c>
      <c r="CB26" s="426">
        <f t="shared" si="24"/>
        <v>1</v>
      </c>
      <c r="CC26" s="426">
        <f t="shared" si="24"/>
        <v>1</v>
      </c>
      <c r="CD26" s="426">
        <f t="shared" si="24"/>
        <v>1</v>
      </c>
      <c r="CE26" s="426">
        <f t="shared" si="24"/>
        <v>1</v>
      </c>
      <c r="CF26" s="426">
        <f t="shared" si="24"/>
        <v>1</v>
      </c>
      <c r="CG26" s="426">
        <f t="shared" si="24"/>
        <v>1</v>
      </c>
      <c r="CH26" s="426">
        <f t="shared" si="24"/>
        <v>1</v>
      </c>
      <c r="CI26" s="426">
        <f t="shared" si="24"/>
        <v>1</v>
      </c>
      <c r="CJ26" s="426">
        <f t="shared" si="24"/>
        <v>1</v>
      </c>
      <c r="CK26" s="426">
        <f t="shared" si="24"/>
        <v>1</v>
      </c>
      <c r="CL26" s="427">
        <f t="shared" si="25"/>
        <v>1</v>
      </c>
      <c r="CM26" s="427">
        <f t="shared" si="25"/>
        <v>1</v>
      </c>
      <c r="CN26" s="427">
        <f t="shared" si="25"/>
        <v>1</v>
      </c>
      <c r="CO26" s="427">
        <f t="shared" si="25"/>
        <v>1</v>
      </c>
      <c r="CP26" s="427">
        <f t="shared" si="25"/>
        <v>1</v>
      </c>
      <c r="CQ26" s="427">
        <f t="shared" si="25"/>
        <v>1</v>
      </c>
      <c r="CR26" s="427">
        <f t="shared" si="25"/>
        <v>1</v>
      </c>
      <c r="CS26" s="427">
        <f t="shared" si="25"/>
        <v>1</v>
      </c>
      <c r="CT26" s="427">
        <f t="shared" si="25"/>
        <v>1</v>
      </c>
      <c r="CU26" s="427">
        <f t="shared" si="25"/>
        <v>1</v>
      </c>
      <c r="CV26" s="427">
        <f t="shared" si="25"/>
        <v>1</v>
      </c>
      <c r="CW26" s="429">
        <f t="shared" si="25"/>
        <v>1</v>
      </c>
    </row>
    <row r="27" spans="1:101" ht="6.75" customHeight="1" thickBot="1">
      <c r="A27" s="34"/>
      <c r="B27" s="160"/>
      <c r="C27" s="161"/>
      <c r="D27" s="162"/>
      <c r="E27" s="162"/>
      <c r="F27" s="162"/>
      <c r="G27" s="162"/>
      <c r="H27" s="162"/>
      <c r="I27" s="162"/>
      <c r="J27" s="162"/>
      <c r="K27" s="162"/>
      <c r="L27" s="172"/>
      <c r="M27" s="173"/>
      <c r="N27" s="173"/>
      <c r="O27" s="162"/>
      <c r="P27" s="163"/>
      <c r="Q27" s="164"/>
      <c r="R27" s="164"/>
      <c r="S27" s="162"/>
      <c r="T27" s="162"/>
      <c r="U27" s="165"/>
      <c r="V27" s="166"/>
      <c r="W27" s="167"/>
      <c r="X27" s="168"/>
      <c r="Y27" s="169"/>
      <c r="Z27" s="175"/>
      <c r="AA27" s="163"/>
      <c r="AB27" s="163"/>
      <c r="AC27" s="163"/>
      <c r="AD27" s="163"/>
      <c r="AE27" s="163"/>
      <c r="AF27" s="163"/>
      <c r="AG27" s="163"/>
      <c r="AH27" s="163"/>
      <c r="AI27" s="163"/>
      <c r="AJ27" s="163"/>
      <c r="AK27" s="163"/>
      <c r="AL27" s="176"/>
      <c r="AM27" s="175"/>
      <c r="AN27" s="163"/>
      <c r="AO27" s="163"/>
      <c r="AP27" s="163"/>
      <c r="AQ27" s="163"/>
      <c r="AR27" s="163"/>
      <c r="AS27" s="163"/>
      <c r="AT27" s="163"/>
      <c r="AU27" s="163"/>
      <c r="AV27" s="163"/>
      <c r="AW27" s="163"/>
      <c r="AX27" s="163"/>
      <c r="AY27" s="176"/>
      <c r="AZ27" s="175"/>
      <c r="BA27" s="163"/>
      <c r="BB27" s="163"/>
      <c r="BC27" s="163"/>
      <c r="BD27" s="163"/>
      <c r="BE27" s="163"/>
      <c r="BF27" s="163"/>
      <c r="BG27" s="163"/>
      <c r="BH27" s="163"/>
      <c r="BI27" s="163"/>
      <c r="BJ27" s="163"/>
      <c r="BK27" s="163"/>
      <c r="BL27" s="176"/>
      <c r="BM27" s="175"/>
      <c r="BN27" s="163"/>
      <c r="BO27" s="163"/>
      <c r="BP27" s="163"/>
      <c r="BQ27" s="163"/>
      <c r="BR27" s="163"/>
      <c r="BS27" s="163"/>
      <c r="BT27" s="163"/>
      <c r="BU27" s="163"/>
      <c r="BV27" s="163"/>
      <c r="BW27" s="163"/>
      <c r="BX27" s="163"/>
      <c r="BY27" s="176"/>
      <c r="BZ27" s="182"/>
      <c r="CA27" s="183"/>
      <c r="CB27" s="183"/>
      <c r="CC27" s="183"/>
      <c r="CD27" s="183"/>
      <c r="CE27" s="183"/>
      <c r="CF27" s="183"/>
      <c r="CG27" s="183"/>
      <c r="CH27" s="183"/>
      <c r="CI27" s="183"/>
      <c r="CJ27" s="183"/>
      <c r="CK27" s="184"/>
      <c r="CL27" s="180"/>
      <c r="CM27" s="180"/>
      <c r="CN27" s="180"/>
      <c r="CO27" s="180"/>
      <c r="CP27" s="180"/>
      <c r="CQ27" s="180"/>
      <c r="CR27" s="180"/>
      <c r="CS27" s="180"/>
      <c r="CT27" s="180"/>
      <c r="CU27" s="180"/>
      <c r="CV27" s="180"/>
      <c r="CW27" s="178"/>
    </row>
    <row r="28" spans="1:101" ht="16.25" customHeight="1">
      <c r="A28" s="34"/>
      <c r="B28" s="27"/>
      <c r="C28" s="27"/>
      <c r="F28" s="28"/>
      <c r="G28" s="28"/>
      <c r="H28" s="28"/>
      <c r="I28" s="28"/>
      <c r="J28" s="28"/>
      <c r="K28" s="28"/>
      <c r="O28" s="28"/>
      <c r="P28" s="29"/>
      <c r="Q28" s="30"/>
      <c r="R28" s="30"/>
      <c r="S28" s="28"/>
      <c r="T28" s="28"/>
      <c r="U28" s="30"/>
      <c r="V28" s="28"/>
      <c r="W28" s="31"/>
      <c r="X28" s="32"/>
      <c r="Y28" s="32"/>
      <c r="Z28" s="29"/>
      <c r="AA28" s="29"/>
      <c r="AB28" s="29"/>
      <c r="AC28" s="29"/>
      <c r="AD28" s="29"/>
      <c r="AE28" s="29"/>
      <c r="AF28" s="29"/>
      <c r="AG28" s="29"/>
      <c r="AH28" s="29"/>
      <c r="AI28" s="29"/>
      <c r="AJ28" s="29"/>
      <c r="AK28" s="29"/>
      <c r="AL28" s="33"/>
      <c r="AM28" s="29"/>
      <c r="AN28" s="29"/>
      <c r="AO28" s="29"/>
      <c r="AP28" s="29"/>
      <c r="AQ28" s="29"/>
      <c r="AR28" s="29"/>
      <c r="AS28" s="29"/>
      <c r="AT28" s="29"/>
      <c r="AU28" s="29"/>
      <c r="AV28" s="29"/>
      <c r="AW28" s="29"/>
      <c r="AX28" s="29"/>
      <c r="AY28" s="33"/>
      <c r="AZ28" s="29"/>
      <c r="BA28" s="29"/>
      <c r="BB28" s="29"/>
      <c r="BC28" s="29"/>
      <c r="BD28" s="29"/>
      <c r="BE28" s="29"/>
      <c r="BF28" s="29"/>
      <c r="BG28" s="29"/>
      <c r="BH28" s="29"/>
      <c r="BI28" s="29"/>
      <c r="BJ28" s="29"/>
      <c r="BK28" s="29"/>
      <c r="BL28" s="33"/>
      <c r="BM28" s="29"/>
      <c r="BN28" s="29"/>
      <c r="BO28" s="29"/>
      <c r="BP28" s="29"/>
      <c r="BQ28" s="29"/>
      <c r="BR28" s="29"/>
      <c r="BS28" s="29"/>
      <c r="BT28" s="29"/>
      <c r="BU28" s="29"/>
      <c r="BV28" s="29"/>
      <c r="BW28" s="29"/>
      <c r="BX28" s="29"/>
      <c r="BY28" s="33"/>
      <c r="BZ28" s="181"/>
      <c r="CA28" s="181"/>
      <c r="CB28" s="181"/>
      <c r="CC28" s="181"/>
      <c r="CD28" s="181"/>
      <c r="CE28" s="181"/>
      <c r="CF28" s="181"/>
      <c r="CG28" s="181"/>
      <c r="CH28" s="181"/>
      <c r="CI28" s="181"/>
      <c r="CJ28" s="181"/>
      <c r="CK28" s="181"/>
      <c r="CL28" s="179"/>
      <c r="CM28" s="179"/>
      <c r="CN28" s="179"/>
      <c r="CO28" s="179"/>
      <c r="CP28" s="179"/>
      <c r="CQ28" s="179"/>
      <c r="CR28" s="179"/>
      <c r="CS28" s="179"/>
      <c r="CT28" s="179"/>
      <c r="CU28" s="179"/>
      <c r="CV28" s="179"/>
      <c r="CW28" s="179"/>
    </row>
    <row r="29" spans="1:101" ht="16.25" customHeight="1">
      <c r="A29" s="34"/>
      <c r="B29" s="27"/>
      <c r="C29" s="27"/>
      <c r="F29" s="28"/>
      <c r="G29" s="28"/>
      <c r="H29" s="28"/>
      <c r="I29" s="28"/>
      <c r="J29" s="28"/>
      <c r="K29" s="28"/>
      <c r="O29" s="28"/>
      <c r="P29" s="29"/>
      <c r="Q29" s="30"/>
      <c r="R29" s="30"/>
      <c r="S29" s="28"/>
      <c r="T29" s="28"/>
      <c r="U29" s="30"/>
      <c r="V29" s="28"/>
      <c r="W29" s="31"/>
      <c r="X29" s="32"/>
      <c r="Y29" s="32"/>
      <c r="Z29" s="29"/>
      <c r="AA29" s="29"/>
      <c r="AB29" s="29"/>
      <c r="AC29" s="29"/>
      <c r="AD29" s="29"/>
      <c r="AE29" s="29"/>
      <c r="AF29" s="29"/>
      <c r="AG29" s="29"/>
      <c r="AH29" s="29"/>
      <c r="AI29" s="29"/>
      <c r="AJ29" s="29"/>
      <c r="AK29" s="29"/>
      <c r="AL29" s="33"/>
      <c r="AM29" s="29"/>
      <c r="AN29" s="29"/>
      <c r="AO29" s="29"/>
      <c r="AP29" s="29"/>
      <c r="AQ29" s="29"/>
      <c r="AR29" s="29"/>
      <c r="AS29" s="29"/>
      <c r="AT29" s="29"/>
      <c r="AU29" s="29"/>
      <c r="AV29" s="29"/>
      <c r="AW29" s="29"/>
      <c r="AX29" s="29"/>
      <c r="AY29" s="33"/>
      <c r="AZ29" s="29"/>
      <c r="BA29" s="29"/>
      <c r="BB29" s="29"/>
      <c r="BC29" s="29"/>
      <c r="BD29" s="29"/>
      <c r="BE29" s="29"/>
      <c r="BF29" s="29"/>
      <c r="BG29" s="29"/>
      <c r="BH29" s="29"/>
      <c r="BI29" s="29"/>
      <c r="BJ29" s="29"/>
      <c r="BK29" s="29"/>
      <c r="BL29" s="33"/>
      <c r="BM29" s="29"/>
      <c r="BN29" s="29"/>
      <c r="BO29" s="29"/>
      <c r="BP29" s="29"/>
      <c r="BQ29" s="29"/>
      <c r="BR29" s="29"/>
      <c r="BS29" s="29"/>
      <c r="BT29" s="29"/>
      <c r="BU29" s="29"/>
      <c r="BV29" s="29"/>
      <c r="BW29" s="29"/>
      <c r="BX29" s="29"/>
      <c r="BY29" s="33"/>
      <c r="BZ29" s="181"/>
      <c r="CA29" s="181"/>
      <c r="CB29" s="181"/>
      <c r="CC29" s="181"/>
      <c r="CD29" s="181"/>
      <c r="CE29" s="181"/>
      <c r="CF29" s="181"/>
      <c r="CG29" s="181"/>
      <c r="CH29" s="181"/>
      <c r="CI29" s="181"/>
      <c r="CJ29" s="181"/>
      <c r="CK29" s="181"/>
      <c r="CL29" s="179"/>
      <c r="CM29" s="179"/>
      <c r="CN29" s="179"/>
      <c r="CO29" s="179"/>
      <c r="CP29" s="179"/>
      <c r="CQ29" s="179"/>
      <c r="CR29" s="179"/>
      <c r="CS29" s="179"/>
      <c r="CT29" s="179"/>
      <c r="CU29" s="179"/>
      <c r="CV29" s="179"/>
      <c r="CW29" s="179"/>
    </row>
    <row r="30" spans="1:101" ht="16.25" customHeight="1">
      <c r="A30" s="34"/>
      <c r="B30" s="27"/>
      <c r="C30" s="27"/>
      <c r="D30" s="317"/>
      <c r="E30" s="28"/>
      <c r="F30" s="405" t="s">
        <v>296</v>
      </c>
      <c r="G30" s="406"/>
      <c r="H30" s="406"/>
      <c r="I30" s="406"/>
      <c r="J30" s="406"/>
      <c r="K30" s="406"/>
      <c r="L30" s="405"/>
      <c r="M30" s="407"/>
      <c r="N30" s="246"/>
      <c r="O30" s="142"/>
      <c r="P30" s="143"/>
      <c r="Q30" s="155"/>
      <c r="R30" s="30"/>
      <c r="S30" s="28"/>
      <c r="T30" s="28"/>
      <c r="U30" s="30"/>
      <c r="V30" s="28"/>
      <c r="W30" s="31"/>
      <c r="X30" s="32"/>
      <c r="Y30" s="32"/>
      <c r="Z30" s="29"/>
      <c r="AA30" s="29"/>
      <c r="AB30" s="29"/>
      <c r="AC30" s="29"/>
      <c r="AD30" s="29"/>
      <c r="AE30" s="29"/>
      <c r="AF30" s="29"/>
      <c r="AG30" s="29"/>
      <c r="AH30" s="29"/>
      <c r="AI30" s="29"/>
      <c r="AJ30" s="29"/>
      <c r="AK30" s="29"/>
      <c r="AL30" s="33"/>
      <c r="AM30" s="29"/>
      <c r="AN30" s="29"/>
      <c r="AO30" s="29"/>
      <c r="AP30" s="29"/>
      <c r="AQ30" s="29"/>
      <c r="AR30" s="29"/>
      <c r="AS30" s="29"/>
      <c r="AT30" s="29"/>
      <c r="AU30" s="29"/>
      <c r="AV30" s="29"/>
      <c r="AW30" s="29"/>
      <c r="AX30" s="29"/>
      <c r="AY30" s="33"/>
      <c r="AZ30" s="29"/>
      <c r="BA30" s="29"/>
      <c r="BB30" s="29"/>
      <c r="BC30" s="29"/>
      <c r="BD30" s="29"/>
      <c r="BE30" s="29"/>
      <c r="BF30" s="29"/>
      <c r="BG30" s="29"/>
      <c r="BH30" s="29"/>
      <c r="BI30" s="29"/>
      <c r="BJ30" s="29"/>
      <c r="BK30" s="29"/>
      <c r="BL30" s="33"/>
      <c r="BM30" s="29"/>
      <c r="BN30" s="29"/>
      <c r="BO30" s="29"/>
      <c r="BP30" s="29"/>
      <c r="BQ30" s="29"/>
      <c r="BR30" s="29"/>
      <c r="BS30" s="29"/>
      <c r="BT30" s="29"/>
      <c r="BU30" s="29"/>
      <c r="BV30" s="29"/>
      <c r="BW30" s="29"/>
      <c r="BX30" s="29"/>
      <c r="BY30" s="33"/>
      <c r="BZ30" s="181"/>
      <c r="CA30" s="181"/>
      <c r="CB30" s="181"/>
      <c r="CC30" s="181"/>
      <c r="CD30" s="181"/>
      <c r="CE30" s="181"/>
      <c r="CF30" s="181"/>
      <c r="CG30" s="181"/>
      <c r="CH30" s="181"/>
      <c r="CI30" s="181"/>
      <c r="CJ30" s="181"/>
      <c r="CK30" s="181"/>
      <c r="CL30" s="179"/>
      <c r="CM30" s="179"/>
      <c r="CN30" s="179"/>
      <c r="CO30" s="179"/>
      <c r="CP30" s="179"/>
      <c r="CQ30" s="179"/>
      <c r="CR30" s="179"/>
      <c r="CS30" s="179"/>
      <c r="CT30" s="179"/>
      <c r="CU30" s="179"/>
      <c r="CV30" s="179"/>
      <c r="CW30" s="179"/>
    </row>
    <row r="31" spans="1:101" ht="10.5" customHeight="1" thickBot="1">
      <c r="A31" s="34"/>
      <c r="B31" s="27"/>
      <c r="C31" s="27"/>
      <c r="F31" s="142"/>
      <c r="G31" s="142"/>
      <c r="H31" s="142"/>
      <c r="I31" s="142"/>
      <c r="J31" s="142"/>
      <c r="K31" s="142"/>
      <c r="L31" s="318"/>
      <c r="M31" s="246"/>
      <c r="N31" s="246"/>
      <c r="O31" s="142"/>
      <c r="P31" s="143"/>
      <c r="Q31" s="155"/>
      <c r="R31" s="30"/>
      <c r="S31" s="28"/>
      <c r="T31" s="28"/>
      <c r="U31" s="30"/>
      <c r="V31" s="28"/>
      <c r="W31" s="31"/>
      <c r="X31" s="32"/>
      <c r="Y31" s="32"/>
      <c r="Z31" s="29"/>
      <c r="AA31" s="29"/>
      <c r="AB31" s="29"/>
      <c r="AC31" s="29"/>
      <c r="AD31" s="29"/>
      <c r="AE31" s="29"/>
      <c r="AF31" s="29"/>
      <c r="AG31" s="29"/>
      <c r="AH31" s="29"/>
      <c r="AI31" s="29"/>
      <c r="AJ31" s="29"/>
      <c r="AK31" s="29"/>
      <c r="AL31" s="33"/>
      <c r="AM31" s="29"/>
      <c r="AN31" s="29"/>
      <c r="AO31" s="29"/>
      <c r="AP31" s="29"/>
      <c r="AQ31" s="29"/>
      <c r="AR31" s="29"/>
      <c r="AS31" s="29"/>
      <c r="AT31" s="29"/>
      <c r="AU31" s="29"/>
      <c r="AV31" s="29"/>
      <c r="AW31" s="29"/>
      <c r="AX31" s="29"/>
      <c r="AY31" s="33"/>
      <c r="AZ31" s="29"/>
      <c r="BA31" s="29"/>
      <c r="BB31" s="29"/>
      <c r="BC31" s="29"/>
      <c r="BD31" s="29"/>
      <c r="BE31" s="29"/>
      <c r="BF31" s="29"/>
      <c r="BG31" s="29"/>
      <c r="BH31" s="29"/>
      <c r="BI31" s="29"/>
      <c r="BJ31" s="29"/>
      <c r="BK31" s="29"/>
      <c r="BL31" s="33"/>
      <c r="BM31" s="29"/>
      <c r="BN31" s="29"/>
      <c r="BO31" s="29"/>
      <c r="BP31" s="29"/>
      <c r="BQ31" s="29"/>
      <c r="BR31" s="29"/>
      <c r="BS31" s="29"/>
      <c r="BT31" s="29"/>
      <c r="BU31" s="29"/>
      <c r="BV31" s="29"/>
      <c r="BW31" s="29"/>
      <c r="BX31" s="29"/>
      <c r="BY31" s="33"/>
      <c r="BZ31" s="181"/>
      <c r="CA31" s="181"/>
      <c r="CB31" s="181"/>
      <c r="CC31" s="181"/>
      <c r="CD31" s="181"/>
      <c r="CE31" s="181"/>
      <c r="CF31" s="181"/>
      <c r="CG31" s="181"/>
      <c r="CH31" s="181"/>
      <c r="CI31" s="181"/>
      <c r="CJ31" s="181"/>
      <c r="CK31" s="181"/>
      <c r="CL31" s="179"/>
      <c r="CM31" s="179"/>
      <c r="CN31" s="179"/>
      <c r="CO31" s="179"/>
      <c r="CP31" s="179"/>
      <c r="CQ31" s="179"/>
      <c r="CR31" s="179"/>
      <c r="CS31" s="179"/>
      <c r="CT31" s="179"/>
      <c r="CU31" s="179"/>
      <c r="CV31" s="179"/>
      <c r="CW31" s="179"/>
    </row>
    <row r="32" spans="1:101" ht="56.25" customHeight="1">
      <c r="A32" s="34"/>
      <c r="B32" s="27"/>
      <c r="C32" s="27"/>
      <c r="F32" s="564" t="s">
        <v>384</v>
      </c>
      <c r="G32" s="565"/>
      <c r="H32" s="565"/>
      <c r="I32" s="565"/>
      <c r="J32" s="565"/>
      <c r="K32" s="565"/>
      <c r="L32" s="565"/>
      <c r="M32" s="565"/>
      <c r="N32" s="565"/>
      <c r="O32" s="565"/>
      <c r="P32" s="565"/>
      <c r="Q32" s="565"/>
      <c r="R32" s="565"/>
      <c r="S32" s="565"/>
      <c r="T32" s="566"/>
      <c r="U32" s="30"/>
      <c r="V32" s="28"/>
      <c r="W32" s="31"/>
      <c r="X32" s="32"/>
      <c r="Y32" s="32"/>
      <c r="Z32" s="29"/>
      <c r="AA32" s="29"/>
      <c r="AB32" s="29"/>
      <c r="AC32" s="29"/>
      <c r="AD32" s="29"/>
      <c r="AE32" s="29"/>
      <c r="AF32" s="29"/>
      <c r="AG32" s="29"/>
      <c r="AH32" s="29"/>
      <c r="AI32" s="29"/>
      <c r="AJ32" s="29"/>
      <c r="AK32" s="29"/>
      <c r="AL32" s="33"/>
      <c r="AM32" s="29"/>
      <c r="AN32" s="29"/>
      <c r="AO32" s="29"/>
      <c r="AP32" s="29"/>
      <c r="AQ32" s="29"/>
      <c r="AR32" s="29"/>
      <c r="AS32" s="29"/>
      <c r="AT32" s="29"/>
      <c r="AU32" s="29"/>
      <c r="AV32" s="29"/>
      <c r="AW32" s="29"/>
      <c r="AX32" s="29"/>
      <c r="AY32" s="33"/>
      <c r="AZ32" s="29"/>
      <c r="BA32" s="29"/>
      <c r="BB32" s="29"/>
      <c r="BC32" s="29"/>
      <c r="BD32" s="29"/>
      <c r="BE32" s="29"/>
      <c r="BF32" s="29"/>
      <c r="BG32" s="29"/>
      <c r="BH32" s="29"/>
      <c r="BI32" s="29"/>
      <c r="BJ32" s="29"/>
      <c r="BK32" s="29"/>
      <c r="BL32" s="33"/>
      <c r="BM32" s="29"/>
      <c r="BN32" s="29"/>
      <c r="BO32" s="29"/>
      <c r="BP32" s="29"/>
      <c r="BQ32" s="29"/>
      <c r="BR32" s="29"/>
      <c r="BS32" s="29"/>
      <c r="BT32" s="29"/>
      <c r="BU32" s="29"/>
      <c r="BV32" s="29"/>
      <c r="BW32" s="29"/>
      <c r="BX32" s="29"/>
      <c r="BY32" s="33"/>
      <c r="BZ32" s="181"/>
      <c r="CA32" s="181"/>
      <c r="CB32" s="181"/>
      <c r="CC32" s="181"/>
      <c r="CD32" s="181"/>
      <c r="CE32" s="181"/>
      <c r="CF32" s="181"/>
      <c r="CG32" s="181"/>
      <c r="CH32" s="181"/>
      <c r="CI32" s="181"/>
      <c r="CJ32" s="181"/>
      <c r="CK32" s="181"/>
      <c r="CL32" s="179"/>
      <c r="CM32" s="179"/>
      <c r="CN32" s="179"/>
      <c r="CO32" s="179"/>
      <c r="CP32" s="179"/>
      <c r="CQ32" s="179"/>
      <c r="CR32" s="179"/>
      <c r="CS32" s="179"/>
      <c r="CT32" s="179"/>
      <c r="CU32" s="179"/>
      <c r="CV32" s="179"/>
      <c r="CW32" s="179"/>
    </row>
    <row r="33" spans="1:101" ht="5.25" customHeight="1">
      <c r="A33" s="34"/>
      <c r="B33" s="27"/>
      <c r="C33" s="27"/>
      <c r="F33" s="321"/>
      <c r="G33" s="142"/>
      <c r="H33" s="142"/>
      <c r="I33" s="142"/>
      <c r="J33" s="142"/>
      <c r="K33" s="142"/>
      <c r="L33" s="318"/>
      <c r="M33" s="246"/>
      <c r="N33" s="246"/>
      <c r="O33" s="142"/>
      <c r="P33" s="143"/>
      <c r="Q33" s="155"/>
      <c r="R33" s="155"/>
      <c r="S33" s="142"/>
      <c r="T33" s="322"/>
      <c r="U33" s="30"/>
      <c r="V33" s="28"/>
      <c r="W33" s="31"/>
      <c r="X33" s="32"/>
      <c r="Y33" s="32"/>
      <c r="Z33" s="29"/>
      <c r="AA33" s="29"/>
      <c r="AB33" s="29"/>
      <c r="AC33" s="29"/>
      <c r="AD33" s="29"/>
      <c r="AE33" s="29"/>
      <c r="AF33" s="29"/>
      <c r="AG33" s="29"/>
      <c r="AH33" s="29"/>
      <c r="AI33" s="29"/>
      <c r="AJ33" s="29"/>
      <c r="AK33" s="29"/>
      <c r="AL33" s="33"/>
      <c r="AM33" s="29"/>
      <c r="AN33" s="29"/>
      <c r="AO33" s="29"/>
      <c r="AP33" s="29"/>
      <c r="AQ33" s="29"/>
      <c r="AR33" s="29"/>
      <c r="AS33" s="29"/>
      <c r="AT33" s="29"/>
      <c r="AU33" s="29"/>
      <c r="AV33" s="29"/>
      <c r="AW33" s="29"/>
      <c r="AX33" s="29"/>
      <c r="AY33" s="33"/>
      <c r="AZ33" s="29"/>
      <c r="BA33" s="29"/>
      <c r="BB33" s="29"/>
      <c r="BC33" s="29"/>
      <c r="BD33" s="29"/>
      <c r="BE33" s="29"/>
      <c r="BF33" s="29"/>
      <c r="BG33" s="29"/>
      <c r="BH33" s="29"/>
      <c r="BI33" s="29"/>
      <c r="BJ33" s="29"/>
      <c r="BK33" s="29"/>
      <c r="BL33" s="33"/>
      <c r="BM33" s="29"/>
      <c r="BN33" s="29"/>
      <c r="BO33" s="29"/>
      <c r="BP33" s="29"/>
      <c r="BQ33" s="29"/>
      <c r="BR33" s="29"/>
      <c r="BS33" s="29"/>
      <c r="BT33" s="29"/>
      <c r="BU33" s="29"/>
      <c r="BV33" s="29"/>
      <c r="BW33" s="29"/>
      <c r="BX33" s="29"/>
      <c r="BY33" s="33"/>
      <c r="BZ33" s="181"/>
      <c r="CA33" s="181"/>
      <c r="CB33" s="181"/>
      <c r="CC33" s="181"/>
      <c r="CD33" s="181"/>
      <c r="CE33" s="181"/>
      <c r="CF33" s="181"/>
      <c r="CG33" s="181"/>
      <c r="CH33" s="181"/>
      <c r="CI33" s="181"/>
      <c r="CJ33" s="181"/>
      <c r="CK33" s="181"/>
      <c r="CL33" s="179"/>
      <c r="CM33" s="179"/>
      <c r="CN33" s="179"/>
      <c r="CO33" s="179"/>
      <c r="CP33" s="179"/>
      <c r="CQ33" s="179"/>
      <c r="CR33" s="179"/>
      <c r="CS33" s="179"/>
      <c r="CT33" s="179"/>
      <c r="CU33" s="179"/>
      <c r="CV33" s="179"/>
      <c r="CW33" s="179"/>
    </row>
    <row r="34" spans="1:101" ht="48" customHeight="1">
      <c r="A34" s="34"/>
      <c r="B34" s="27"/>
      <c r="C34" s="27"/>
      <c r="F34" s="323" t="s">
        <v>299</v>
      </c>
      <c r="G34" s="142"/>
      <c r="H34" s="142"/>
      <c r="I34" s="142"/>
      <c r="J34" s="142"/>
      <c r="K34" s="142"/>
      <c r="L34" s="546" t="s">
        <v>403</v>
      </c>
      <c r="M34" s="546"/>
      <c r="N34" s="546"/>
      <c r="O34" s="546"/>
      <c r="P34" s="546"/>
      <c r="Q34" s="546"/>
      <c r="R34" s="546"/>
      <c r="S34" s="546"/>
      <c r="T34" s="547"/>
      <c r="U34" s="30"/>
      <c r="V34" s="28"/>
      <c r="W34" s="31"/>
      <c r="X34" s="32"/>
      <c r="Y34" s="32"/>
      <c r="Z34" s="29"/>
      <c r="AA34" s="29"/>
      <c r="AB34" s="29"/>
      <c r="AC34" s="29"/>
      <c r="AD34" s="29"/>
      <c r="AE34" s="29"/>
      <c r="AF34" s="29"/>
      <c r="AG34" s="29"/>
      <c r="AH34" s="29"/>
      <c r="AI34" s="29"/>
      <c r="AJ34" s="29"/>
      <c r="AK34" s="29"/>
      <c r="AL34" s="33"/>
      <c r="AM34" s="29"/>
      <c r="AN34" s="29"/>
      <c r="AO34" s="29"/>
      <c r="AP34" s="29"/>
      <c r="AQ34" s="29"/>
      <c r="AR34" s="29"/>
      <c r="AS34" s="29"/>
      <c r="AT34" s="29"/>
      <c r="AU34" s="29"/>
      <c r="AV34" s="29"/>
      <c r="AW34" s="29"/>
      <c r="AX34" s="29"/>
      <c r="AY34" s="33"/>
      <c r="AZ34" s="29"/>
      <c r="BA34" s="29"/>
      <c r="BB34" s="29"/>
      <c r="BC34" s="29"/>
      <c r="BD34" s="29"/>
      <c r="BE34" s="29"/>
      <c r="BF34" s="29"/>
      <c r="BG34" s="29"/>
      <c r="BH34" s="29"/>
      <c r="BI34" s="29"/>
      <c r="BJ34" s="29"/>
      <c r="BK34" s="29"/>
      <c r="BL34" s="33"/>
      <c r="BM34" s="29"/>
      <c r="BN34" s="29"/>
      <c r="BO34" s="29"/>
      <c r="BP34" s="29"/>
      <c r="BQ34" s="29"/>
      <c r="BR34" s="29"/>
      <c r="BS34" s="29"/>
      <c r="BT34" s="29"/>
      <c r="BU34" s="29"/>
      <c r="BV34" s="29"/>
      <c r="BW34" s="29"/>
      <c r="BX34" s="29"/>
      <c r="BY34" s="33"/>
      <c r="BZ34" s="181"/>
      <c r="CA34" s="181"/>
      <c r="CB34" s="181"/>
      <c r="CC34" s="181"/>
      <c r="CD34" s="181"/>
      <c r="CE34" s="181"/>
      <c r="CF34" s="181"/>
      <c r="CG34" s="181"/>
      <c r="CH34" s="181"/>
      <c r="CI34" s="181"/>
      <c r="CJ34" s="181"/>
      <c r="CK34" s="181"/>
      <c r="CL34" s="179"/>
      <c r="CM34" s="179"/>
      <c r="CN34" s="179"/>
      <c r="CO34" s="179"/>
      <c r="CP34" s="179"/>
      <c r="CQ34" s="179"/>
      <c r="CR34" s="179"/>
      <c r="CS34" s="179"/>
      <c r="CT34" s="179"/>
      <c r="CU34" s="179"/>
      <c r="CV34" s="179"/>
      <c r="CW34" s="179"/>
    </row>
    <row r="35" spans="1:101" ht="34.5" customHeight="1">
      <c r="A35" s="34"/>
      <c r="B35" s="27"/>
      <c r="C35" s="27"/>
      <c r="F35" s="323" t="s">
        <v>312</v>
      </c>
      <c r="G35" s="142"/>
      <c r="H35" s="142"/>
      <c r="I35" s="142"/>
      <c r="J35" s="142"/>
      <c r="K35" s="142"/>
      <c r="L35" s="546" t="s">
        <v>330</v>
      </c>
      <c r="M35" s="546"/>
      <c r="N35" s="546"/>
      <c r="O35" s="546"/>
      <c r="P35" s="546"/>
      <c r="Q35" s="546"/>
      <c r="R35" s="546"/>
      <c r="S35" s="546"/>
      <c r="T35" s="547"/>
      <c r="U35" s="30"/>
      <c r="V35" s="28"/>
      <c r="W35" s="31"/>
      <c r="X35" s="32"/>
      <c r="Y35" s="32"/>
      <c r="Z35" s="29"/>
      <c r="AA35" s="29"/>
      <c r="AB35" s="29"/>
      <c r="AC35" s="29"/>
      <c r="AD35" s="29"/>
      <c r="AE35" s="29"/>
      <c r="AF35" s="29"/>
      <c r="AG35" s="29"/>
      <c r="AH35" s="29"/>
      <c r="AI35" s="29"/>
      <c r="AJ35" s="29"/>
      <c r="AK35" s="29"/>
      <c r="AL35" s="33"/>
      <c r="AM35" s="29"/>
      <c r="AN35" s="29"/>
      <c r="AO35" s="29"/>
      <c r="AP35" s="29"/>
      <c r="AQ35" s="29"/>
      <c r="AR35" s="29"/>
      <c r="AS35" s="29"/>
      <c r="AT35" s="29"/>
      <c r="AU35" s="29"/>
      <c r="AV35" s="29"/>
      <c r="AW35" s="29"/>
      <c r="AX35" s="29"/>
      <c r="AY35" s="33"/>
      <c r="AZ35" s="29"/>
      <c r="BA35" s="29"/>
      <c r="BB35" s="29"/>
      <c r="BC35" s="29"/>
      <c r="BD35" s="29"/>
      <c r="BE35" s="29"/>
      <c r="BF35" s="29"/>
      <c r="BG35" s="29"/>
      <c r="BH35" s="29"/>
      <c r="BI35" s="29"/>
      <c r="BJ35" s="29"/>
      <c r="BK35" s="29"/>
      <c r="BL35" s="33"/>
      <c r="BM35" s="29"/>
      <c r="BN35" s="29"/>
      <c r="BO35" s="29"/>
      <c r="BP35" s="29"/>
      <c r="BQ35" s="29"/>
      <c r="BR35" s="29"/>
      <c r="BS35" s="29"/>
      <c r="BT35" s="29"/>
      <c r="BU35" s="29"/>
      <c r="BV35" s="29"/>
      <c r="BW35" s="29"/>
      <c r="BX35" s="29"/>
      <c r="BY35" s="33"/>
      <c r="BZ35" s="181"/>
      <c r="CA35" s="181"/>
      <c r="CB35" s="181"/>
      <c r="CC35" s="181"/>
      <c r="CD35" s="181"/>
      <c r="CE35" s="181"/>
      <c r="CF35" s="181"/>
      <c r="CG35" s="181"/>
      <c r="CH35" s="181"/>
      <c r="CI35" s="181"/>
      <c r="CJ35" s="181"/>
      <c r="CK35" s="181"/>
      <c r="CL35" s="179"/>
      <c r="CM35" s="179"/>
      <c r="CN35" s="179"/>
      <c r="CO35" s="179"/>
      <c r="CP35" s="179"/>
      <c r="CQ35" s="179"/>
      <c r="CR35" s="179"/>
      <c r="CS35" s="179"/>
      <c r="CT35" s="179"/>
      <c r="CU35" s="179"/>
      <c r="CV35" s="179"/>
      <c r="CW35" s="179"/>
    </row>
    <row r="36" spans="1:101" ht="66" customHeight="1" thickBot="1">
      <c r="A36" s="34"/>
      <c r="B36" s="27"/>
      <c r="C36" s="27"/>
      <c r="F36" s="324" t="s">
        <v>331</v>
      </c>
      <c r="G36" s="162"/>
      <c r="H36" s="162"/>
      <c r="I36" s="162"/>
      <c r="J36" s="162"/>
      <c r="K36" s="162"/>
      <c r="L36" s="548" t="s">
        <v>387</v>
      </c>
      <c r="M36" s="548"/>
      <c r="N36" s="548"/>
      <c r="O36" s="548"/>
      <c r="P36" s="548"/>
      <c r="Q36" s="548"/>
      <c r="R36" s="548"/>
      <c r="S36" s="548"/>
      <c r="T36" s="549"/>
      <c r="U36" s="30"/>
      <c r="V36" s="28"/>
      <c r="W36" s="31"/>
      <c r="X36" s="32"/>
      <c r="Y36" s="32"/>
      <c r="Z36" s="29"/>
      <c r="AA36" s="29"/>
      <c r="AB36" s="29"/>
      <c r="AC36" s="29"/>
      <c r="AD36" s="29"/>
      <c r="AE36" s="29"/>
      <c r="AF36" s="29"/>
      <c r="AG36" s="29"/>
      <c r="AH36" s="29"/>
      <c r="AI36" s="29"/>
      <c r="AJ36" s="29"/>
      <c r="AK36" s="29"/>
      <c r="AL36" s="33"/>
      <c r="AM36" s="29"/>
      <c r="AN36" s="29"/>
      <c r="AO36" s="29"/>
      <c r="AP36" s="29"/>
      <c r="AQ36" s="29"/>
      <c r="AR36" s="29"/>
      <c r="AS36" s="29"/>
      <c r="AT36" s="29"/>
      <c r="AU36" s="29"/>
      <c r="AV36" s="29"/>
      <c r="AW36" s="29"/>
      <c r="AX36" s="29"/>
      <c r="AY36" s="33"/>
      <c r="AZ36" s="29"/>
      <c r="BA36" s="29"/>
      <c r="BB36" s="29"/>
      <c r="BC36" s="29"/>
      <c r="BD36" s="29"/>
      <c r="BE36" s="29"/>
      <c r="BF36" s="29"/>
      <c r="BG36" s="29"/>
      <c r="BH36" s="29"/>
      <c r="BI36" s="29"/>
      <c r="BJ36" s="29"/>
      <c r="BK36" s="29"/>
      <c r="BL36" s="33"/>
      <c r="BM36" s="29"/>
      <c r="BN36" s="29"/>
      <c r="BO36" s="29"/>
      <c r="BP36" s="29"/>
      <c r="BQ36" s="29"/>
      <c r="BR36" s="29"/>
      <c r="BS36" s="29"/>
      <c r="BT36" s="29"/>
      <c r="BU36" s="29"/>
      <c r="BV36" s="29"/>
      <c r="BW36" s="29"/>
      <c r="BX36" s="29"/>
      <c r="BY36" s="33"/>
      <c r="BZ36" s="181"/>
      <c r="CA36" s="181"/>
      <c r="CB36" s="181"/>
      <c r="CC36" s="181"/>
      <c r="CD36" s="181"/>
      <c r="CE36" s="181"/>
      <c r="CF36" s="181"/>
      <c r="CG36" s="181"/>
      <c r="CH36" s="181"/>
      <c r="CI36" s="181"/>
      <c r="CJ36" s="181"/>
      <c r="CK36" s="181"/>
      <c r="CL36" s="179"/>
      <c r="CM36" s="179"/>
      <c r="CN36" s="179"/>
      <c r="CO36" s="179"/>
      <c r="CP36" s="179"/>
      <c r="CQ36" s="179"/>
      <c r="CR36" s="179"/>
      <c r="CS36" s="179"/>
      <c r="CT36" s="179"/>
      <c r="CU36" s="179"/>
      <c r="CV36" s="179"/>
      <c r="CW36" s="179"/>
    </row>
    <row r="37" spans="1:101" ht="16.25" customHeight="1" thickBot="1">
      <c r="A37" s="34"/>
      <c r="B37" s="27"/>
      <c r="C37" s="27"/>
      <c r="F37" s="28"/>
      <c r="G37" s="28"/>
      <c r="H37" s="28"/>
      <c r="I37" s="28"/>
      <c r="J37" s="28"/>
      <c r="K37" s="28"/>
      <c r="O37" s="28"/>
      <c r="P37" s="29"/>
      <c r="Q37" s="30"/>
      <c r="R37" s="30"/>
      <c r="S37" s="28"/>
      <c r="T37" s="28"/>
      <c r="U37" s="30"/>
      <c r="V37" s="28"/>
      <c r="W37" s="31"/>
      <c r="X37" s="32"/>
      <c r="Y37" s="32"/>
      <c r="Z37" s="29"/>
      <c r="AA37" s="29"/>
      <c r="AB37" s="29"/>
      <c r="AC37" s="29"/>
      <c r="AD37" s="29"/>
      <c r="AE37" s="29"/>
      <c r="AF37" s="29"/>
      <c r="AG37" s="29"/>
      <c r="AH37" s="29"/>
      <c r="AI37" s="29"/>
      <c r="AJ37" s="29"/>
      <c r="AK37" s="29"/>
      <c r="AL37" s="33"/>
      <c r="AM37" s="29"/>
      <c r="AN37" s="29"/>
      <c r="AO37" s="29"/>
      <c r="AP37" s="29"/>
      <c r="AQ37" s="29"/>
      <c r="AR37" s="29"/>
      <c r="AS37" s="29"/>
      <c r="AT37" s="29"/>
      <c r="AU37" s="29"/>
      <c r="AV37" s="29"/>
      <c r="AW37" s="29"/>
      <c r="AX37" s="29"/>
      <c r="AY37" s="33"/>
      <c r="AZ37" s="29"/>
      <c r="BA37" s="29"/>
      <c r="BB37" s="29"/>
      <c r="BC37" s="29"/>
      <c r="BD37" s="29"/>
      <c r="BE37" s="29"/>
      <c r="BF37" s="29"/>
      <c r="BG37" s="29"/>
      <c r="BH37" s="29"/>
      <c r="BI37" s="29"/>
      <c r="BJ37" s="29"/>
      <c r="BK37" s="29"/>
      <c r="BL37" s="33"/>
      <c r="BM37" s="29"/>
      <c r="BN37" s="29"/>
      <c r="BO37" s="29"/>
      <c r="BP37" s="29"/>
      <c r="BQ37" s="29"/>
      <c r="BR37" s="29"/>
      <c r="BS37" s="29"/>
      <c r="BT37" s="29"/>
      <c r="BU37" s="29"/>
      <c r="BV37" s="29"/>
      <c r="BW37" s="29"/>
      <c r="BX37" s="29"/>
      <c r="BY37" s="33"/>
      <c r="BZ37" s="181"/>
      <c r="CA37" s="181"/>
      <c r="CB37" s="181"/>
      <c r="CC37" s="181"/>
      <c r="CD37" s="181"/>
      <c r="CE37" s="181"/>
      <c r="CF37" s="181"/>
      <c r="CG37" s="181"/>
      <c r="CH37" s="181"/>
      <c r="CI37" s="181"/>
      <c r="CJ37" s="181"/>
      <c r="CK37" s="181"/>
      <c r="CL37" s="179"/>
      <c r="CM37" s="179"/>
      <c r="CN37" s="179"/>
      <c r="CO37" s="179"/>
      <c r="CP37" s="179"/>
      <c r="CQ37" s="179"/>
      <c r="CR37" s="179"/>
      <c r="CS37" s="179"/>
      <c r="CT37" s="179"/>
      <c r="CU37" s="179"/>
      <c r="CV37" s="179"/>
      <c r="CW37" s="179"/>
    </row>
    <row r="38" spans="1:101" ht="36" customHeight="1" thickBot="1">
      <c r="A38" s="34"/>
      <c r="B38" s="27"/>
      <c r="C38" s="27"/>
      <c r="F38" s="28"/>
      <c r="G38" s="28"/>
      <c r="H38" s="28"/>
      <c r="I38" s="28"/>
      <c r="J38" s="28"/>
      <c r="K38" s="28"/>
      <c r="M38" s="319" t="s">
        <v>294</v>
      </c>
      <c r="N38" s="542" t="s">
        <v>329</v>
      </c>
      <c r="O38" s="530"/>
      <c r="P38" s="29"/>
      <c r="Q38" s="30"/>
      <c r="R38" s="30"/>
      <c r="S38" s="28"/>
      <c r="T38" s="28"/>
      <c r="U38" s="30"/>
      <c r="V38" s="28"/>
      <c r="W38" s="31"/>
      <c r="X38" s="32"/>
      <c r="Y38" s="32"/>
      <c r="Z38" s="29"/>
      <c r="AA38" s="29"/>
      <c r="AB38" s="29"/>
      <c r="AC38" s="29"/>
      <c r="AD38" s="29"/>
      <c r="AE38" s="29"/>
      <c r="AF38" s="29"/>
      <c r="AG38" s="29"/>
      <c r="AH38" s="29"/>
      <c r="AI38" s="29"/>
      <c r="AJ38" s="29"/>
      <c r="AK38" s="29"/>
      <c r="AL38" s="33"/>
      <c r="AM38" s="29"/>
      <c r="AN38" s="29"/>
      <c r="AO38" s="29"/>
      <c r="AP38" s="29"/>
      <c r="AQ38" s="29"/>
      <c r="AR38" s="29"/>
      <c r="AS38" s="29"/>
      <c r="AT38" s="29"/>
      <c r="AU38" s="29"/>
      <c r="AV38" s="29"/>
      <c r="AW38" s="29"/>
      <c r="AX38" s="29"/>
      <c r="AY38" s="33"/>
      <c r="AZ38" s="29"/>
      <c r="BA38" s="29"/>
      <c r="BB38" s="29"/>
      <c r="BC38" s="29"/>
      <c r="BD38" s="29"/>
      <c r="BE38" s="29"/>
      <c r="BF38" s="29"/>
      <c r="BG38" s="29"/>
      <c r="BH38" s="29"/>
      <c r="BI38" s="29"/>
      <c r="BJ38" s="29"/>
      <c r="BK38" s="29"/>
      <c r="BL38" s="33"/>
      <c r="BM38" s="29"/>
      <c r="BN38" s="29"/>
      <c r="BO38" s="29"/>
      <c r="BP38" s="29"/>
      <c r="BQ38" s="29"/>
      <c r="BR38" s="29"/>
      <c r="BS38" s="29"/>
      <c r="BT38" s="29"/>
      <c r="BU38" s="29"/>
      <c r="BV38" s="29"/>
      <c r="BW38" s="29"/>
      <c r="BX38" s="29"/>
      <c r="BY38" s="33"/>
      <c r="BZ38" s="181"/>
      <c r="CA38" s="181"/>
      <c r="CB38" s="181"/>
      <c r="CC38" s="181"/>
      <c r="CD38" s="181"/>
      <c r="CE38" s="181"/>
      <c r="CF38" s="181"/>
      <c r="CG38" s="181"/>
      <c r="CH38" s="181"/>
      <c r="CI38" s="181"/>
      <c r="CJ38" s="181"/>
      <c r="CK38" s="181"/>
      <c r="CL38" s="179"/>
      <c r="CM38" s="179"/>
      <c r="CN38" s="179"/>
      <c r="CO38" s="179"/>
      <c r="CP38" s="179"/>
      <c r="CQ38" s="179"/>
      <c r="CR38" s="179"/>
      <c r="CS38" s="179"/>
      <c r="CT38" s="179"/>
      <c r="CU38" s="179"/>
      <c r="CV38" s="179"/>
      <c r="CW38" s="179"/>
    </row>
    <row r="39" spans="1:101" ht="16.25" customHeight="1">
      <c r="A39" s="34"/>
      <c r="H39" s="17"/>
    </row>
    <row r="40" spans="1:101" ht="16.25" customHeight="1">
      <c r="A40" s="34"/>
      <c r="H40" s="17"/>
    </row>
    <row r="41" spans="1:101" ht="16.25" customHeight="1">
      <c r="A41" s="34"/>
    </row>
    <row r="42" spans="1:101" ht="16.25" customHeight="1">
      <c r="A42" s="34"/>
    </row>
    <row r="43" spans="1:101" ht="16.25" customHeight="1">
      <c r="A43" s="34"/>
    </row>
    <row r="44" spans="1:101" ht="16.25" customHeight="1">
      <c r="A44" s="34"/>
    </row>
    <row r="45" spans="1:101" ht="16.25" customHeight="1">
      <c r="A45" s="34"/>
    </row>
    <row r="46" spans="1:101" ht="16.25" customHeight="1">
      <c r="A46" s="34"/>
    </row>
    <row r="47" spans="1:101" ht="16.25" customHeight="1">
      <c r="A47" s="34"/>
    </row>
    <row r="48" spans="1:101" ht="16.25" customHeight="1">
      <c r="A48" s="34"/>
    </row>
    <row r="49" spans="1:1" ht="16.25" customHeight="1">
      <c r="A49" s="34"/>
    </row>
    <row r="50" spans="1:1" ht="16.25" customHeight="1">
      <c r="A50" s="34"/>
    </row>
    <row r="51" spans="1:1" ht="16.25" customHeight="1">
      <c r="A51" s="34"/>
    </row>
    <row r="52" spans="1:1" ht="16.25" customHeight="1">
      <c r="A52" s="34"/>
    </row>
    <row r="53" spans="1:1" ht="16.25" customHeight="1">
      <c r="A53" s="34"/>
    </row>
    <row r="54" spans="1:1" ht="16.25" customHeight="1">
      <c r="A54" s="34"/>
    </row>
    <row r="55" spans="1:1" ht="16.25" customHeight="1">
      <c r="A55" s="34"/>
    </row>
    <row r="56" spans="1:1" ht="16.25" customHeight="1">
      <c r="A56" s="34"/>
    </row>
    <row r="57" spans="1:1" ht="16.25" customHeight="1">
      <c r="A57" s="34"/>
    </row>
    <row r="58" spans="1:1" ht="16.25" customHeight="1">
      <c r="A58" s="34"/>
    </row>
    <row r="59" spans="1:1" ht="16.25" customHeight="1">
      <c r="A59" s="34"/>
    </row>
    <row r="60" spans="1:1" ht="16.25" customHeight="1">
      <c r="A60" s="34"/>
    </row>
    <row r="61" spans="1:1" ht="16.25" customHeight="1">
      <c r="A61" s="34"/>
    </row>
    <row r="62" spans="1:1" ht="16.25" customHeight="1">
      <c r="A62" s="34"/>
    </row>
    <row r="63" spans="1:1" ht="16.25" customHeight="1">
      <c r="A63" s="34"/>
    </row>
    <row r="64" spans="1:1" ht="16.25" customHeight="1">
      <c r="A64" s="34"/>
    </row>
    <row r="65" spans="1:1" ht="16.25" customHeight="1">
      <c r="A65" s="34"/>
    </row>
    <row r="66" spans="1:1" ht="16.25" customHeight="1">
      <c r="A66" s="34"/>
    </row>
    <row r="67" spans="1:1" ht="16.25" customHeight="1">
      <c r="A67" s="34"/>
    </row>
    <row r="68" spans="1:1" ht="16.25" customHeight="1">
      <c r="A68" s="34"/>
    </row>
    <row r="69" spans="1:1" ht="16.25" customHeight="1">
      <c r="A69" s="34"/>
    </row>
    <row r="70" spans="1:1" ht="16.25" customHeight="1">
      <c r="A70" s="34"/>
    </row>
    <row r="71" spans="1:1" ht="16.25" customHeight="1">
      <c r="A71" s="34"/>
    </row>
    <row r="72" spans="1:1" ht="16.25" customHeight="1">
      <c r="A72" s="34"/>
    </row>
    <row r="73" spans="1:1" ht="16.25" customHeight="1">
      <c r="A73" s="34"/>
    </row>
    <row r="74" spans="1:1" ht="16.25" customHeight="1">
      <c r="A74" s="34"/>
    </row>
    <row r="75" spans="1:1" ht="16.25" customHeight="1">
      <c r="A75" s="34"/>
    </row>
    <row r="76" spans="1:1" ht="16.25" customHeight="1">
      <c r="A76" s="34"/>
    </row>
    <row r="77" spans="1:1" ht="16.25" customHeight="1">
      <c r="A77" s="34"/>
    </row>
    <row r="78" spans="1:1" ht="16.25" customHeight="1">
      <c r="A78" s="34"/>
    </row>
    <row r="79" spans="1:1" ht="16.25" customHeight="1">
      <c r="A79" s="34"/>
    </row>
    <row r="80" spans="1:1" ht="16.25" customHeight="1">
      <c r="A80" s="34"/>
    </row>
    <row r="81" spans="1:1" ht="16.25" customHeight="1">
      <c r="A81" s="34"/>
    </row>
    <row r="82" spans="1:1" ht="16.25" customHeight="1">
      <c r="A82" s="34"/>
    </row>
    <row r="83" spans="1:1" ht="16.25" customHeight="1">
      <c r="A83" s="34"/>
    </row>
    <row r="84" spans="1:1" ht="16.25" customHeight="1">
      <c r="A84" s="34"/>
    </row>
    <row r="85" spans="1:1" ht="16.25" customHeight="1">
      <c r="A85" s="34"/>
    </row>
    <row r="86" spans="1:1" ht="16.25" customHeight="1">
      <c r="A86" s="34"/>
    </row>
    <row r="87" spans="1:1" ht="16.25" customHeight="1">
      <c r="A87" s="34"/>
    </row>
    <row r="88" spans="1:1" ht="16.25" customHeight="1">
      <c r="A88" s="34"/>
    </row>
    <row r="89" spans="1:1" ht="16.25" customHeight="1">
      <c r="A89" s="34"/>
    </row>
    <row r="90" spans="1:1" ht="16.25" customHeight="1">
      <c r="A90" s="34"/>
    </row>
    <row r="91" spans="1:1" ht="16.25" customHeight="1">
      <c r="A91" s="34"/>
    </row>
    <row r="92" spans="1:1" ht="16.25" customHeight="1">
      <c r="A92" s="34"/>
    </row>
    <row r="93" spans="1:1" ht="16.25" customHeight="1">
      <c r="A93" s="34"/>
    </row>
    <row r="94" spans="1:1" ht="16.25" customHeight="1">
      <c r="A94" s="34"/>
    </row>
    <row r="95" spans="1:1" ht="16.25" customHeight="1">
      <c r="A95" s="34"/>
    </row>
    <row r="96" spans="1:1" ht="16.25" customHeight="1">
      <c r="A96" s="34"/>
    </row>
    <row r="97" spans="1:1" ht="16.25" customHeight="1">
      <c r="A97" s="34"/>
    </row>
    <row r="98" spans="1:1" ht="16.25" customHeight="1">
      <c r="A98" s="34"/>
    </row>
    <row r="99" spans="1:1" ht="16.25" customHeight="1">
      <c r="A99" s="34"/>
    </row>
    <row r="100" spans="1:1" ht="16.25" customHeight="1">
      <c r="A100" s="34"/>
    </row>
    <row r="101" spans="1:1" ht="16.25" customHeight="1">
      <c r="A101" s="34"/>
    </row>
    <row r="102" spans="1:1" ht="16.25" customHeight="1">
      <c r="A102" s="34"/>
    </row>
    <row r="103" spans="1:1" ht="16.25" customHeight="1">
      <c r="A103" s="34"/>
    </row>
    <row r="104" spans="1:1" ht="16.25" customHeight="1">
      <c r="A104" s="34"/>
    </row>
    <row r="105" spans="1:1" ht="16.25" customHeight="1">
      <c r="A105" s="34"/>
    </row>
    <row r="106" spans="1:1" ht="16.25" customHeight="1">
      <c r="A106" s="34"/>
    </row>
    <row r="107" spans="1:1" ht="16.25" customHeight="1">
      <c r="A107" s="34"/>
    </row>
    <row r="108" spans="1:1" ht="16.25" customHeight="1">
      <c r="A108" s="34"/>
    </row>
    <row r="109" spans="1:1" ht="16.25" customHeight="1">
      <c r="A109" s="34"/>
    </row>
    <row r="110" spans="1:1" ht="16.25" customHeight="1">
      <c r="A110" s="34"/>
    </row>
    <row r="111" spans="1:1" ht="16.25" customHeight="1">
      <c r="A111" s="34"/>
    </row>
    <row r="112" spans="1:1" ht="16.25" customHeight="1">
      <c r="A112" s="34"/>
    </row>
    <row r="113" spans="1:1" ht="16.25" customHeight="1">
      <c r="A113" s="34"/>
    </row>
    <row r="114" spans="1:1" ht="16.25" customHeight="1">
      <c r="A114" s="34"/>
    </row>
    <row r="115" spans="1:1" ht="16.25" customHeight="1">
      <c r="A115" s="34"/>
    </row>
    <row r="116" spans="1:1" ht="16.25" customHeight="1">
      <c r="A116" s="34"/>
    </row>
    <row r="117" spans="1:1" ht="16.25" customHeight="1">
      <c r="A117" s="34"/>
    </row>
    <row r="118" spans="1:1" ht="16.25" customHeight="1">
      <c r="A118" s="34"/>
    </row>
    <row r="119" spans="1:1" ht="16.25" customHeight="1">
      <c r="A119" s="34"/>
    </row>
    <row r="120" spans="1:1" ht="16.25" customHeight="1">
      <c r="A120" s="34"/>
    </row>
    <row r="121" spans="1:1" ht="16.25" customHeight="1">
      <c r="A121" s="34"/>
    </row>
    <row r="122" spans="1:1" ht="16.25" customHeight="1">
      <c r="A122" s="34"/>
    </row>
    <row r="123" spans="1:1" ht="16.25" customHeight="1">
      <c r="A123" s="34"/>
    </row>
    <row r="124" spans="1:1" ht="16.25" customHeight="1">
      <c r="A124" s="34"/>
    </row>
    <row r="125" spans="1:1" ht="16.25" customHeight="1">
      <c r="A125" s="34"/>
    </row>
    <row r="126" spans="1:1" ht="16.25" customHeight="1">
      <c r="A126" s="34"/>
    </row>
    <row r="127" spans="1:1" ht="16.25" customHeight="1">
      <c r="A127" s="34"/>
    </row>
    <row r="128" spans="1:1" ht="16.25" customHeight="1">
      <c r="A128" s="34"/>
    </row>
    <row r="129" spans="1:1" ht="16.25" customHeight="1">
      <c r="A129" s="34"/>
    </row>
    <row r="130" spans="1:1" ht="16.25" customHeight="1">
      <c r="A130" s="34"/>
    </row>
    <row r="131" spans="1:1" ht="16.25" customHeight="1">
      <c r="A131" s="34"/>
    </row>
    <row r="132" spans="1:1" ht="16.25" customHeight="1">
      <c r="A132" s="34"/>
    </row>
    <row r="133" spans="1:1" ht="16.25" customHeight="1">
      <c r="A133" s="34"/>
    </row>
    <row r="134" spans="1:1" ht="16.25" customHeight="1">
      <c r="A134" s="34"/>
    </row>
    <row r="135" spans="1:1" ht="16.25" customHeight="1">
      <c r="A135" s="34"/>
    </row>
    <row r="136" spans="1:1" ht="16.25" customHeight="1">
      <c r="A136" s="34"/>
    </row>
    <row r="137" spans="1:1" ht="16.25" customHeight="1">
      <c r="A137" s="34"/>
    </row>
    <row r="138" spans="1:1" ht="16.25" customHeight="1">
      <c r="A138" s="34"/>
    </row>
    <row r="139" spans="1:1" ht="16.25" customHeight="1">
      <c r="A139" s="34"/>
    </row>
    <row r="140" spans="1:1" ht="16.25" customHeight="1">
      <c r="A140" s="34"/>
    </row>
    <row r="141" spans="1:1" ht="16.25" customHeight="1">
      <c r="A141" s="34"/>
    </row>
    <row r="142" spans="1:1" ht="16.25" customHeight="1"/>
    <row r="143" spans="1:1" ht="16.25" customHeight="1"/>
    <row r="144" spans="1:1" ht="16.25" customHeight="1"/>
    <row r="145" ht="16.25" customHeight="1"/>
  </sheetData>
  <mergeCells count="11">
    <mergeCell ref="F32:T32"/>
    <mergeCell ref="L34:T34"/>
    <mergeCell ref="L35:T35"/>
    <mergeCell ref="L36:T36"/>
    <mergeCell ref="N38:O38"/>
    <mergeCell ref="U12:Y12"/>
    <mergeCell ref="F5:O5"/>
    <mergeCell ref="U8:Y8"/>
    <mergeCell ref="U9:Y9"/>
    <mergeCell ref="U10:Y10"/>
    <mergeCell ref="U11:Y11"/>
  </mergeCells>
  <conditionalFormatting sqref="E18 E20:E27 D17:D27 F28:F29 F31:F34 F37:F38">
    <cfRule type="expression" dxfId="51" priority="33">
      <formula>D17="New Hire"</formula>
    </cfRule>
    <cfRule type="expression" dxfId="50" priority="34">
      <formula>D17="Posted"</formula>
    </cfRule>
    <cfRule type="expression" dxfId="49" priority="35">
      <formula>D17="Approved"</formula>
    </cfRule>
    <cfRule type="expression" dxfId="48" priority="36">
      <formula>D17="Requested"</formula>
    </cfRule>
  </conditionalFormatting>
  <conditionalFormatting sqref="E17">
    <cfRule type="expression" dxfId="47" priority="29">
      <formula>E17="New Hire"</formula>
    </cfRule>
    <cfRule type="expression" dxfId="46" priority="30">
      <formula>E17="Posted"</formula>
    </cfRule>
    <cfRule type="expression" dxfId="45" priority="31">
      <formula>E17="Approved"</formula>
    </cfRule>
    <cfRule type="expression" dxfId="44" priority="32">
      <formula>E17="Requested"</formula>
    </cfRule>
  </conditionalFormatting>
  <conditionalFormatting sqref="E19">
    <cfRule type="expression" dxfId="43" priority="25">
      <formula>E19="New Hire"</formula>
    </cfRule>
    <cfRule type="expression" dxfId="42" priority="26">
      <formula>E19="Posted"</formula>
    </cfRule>
    <cfRule type="expression" dxfId="41" priority="27">
      <formula>E19="Approved"</formula>
    </cfRule>
    <cfRule type="expression" dxfId="40" priority="28">
      <formula>E19="Requested"</formula>
    </cfRule>
  </conditionalFormatting>
  <conditionalFormatting sqref="E30">
    <cfRule type="expression" dxfId="39" priority="21">
      <formula>E30="New Hire"</formula>
    </cfRule>
    <cfRule type="expression" dxfId="38" priority="22">
      <formula>E30="Posted"</formula>
    </cfRule>
    <cfRule type="expression" dxfId="37" priority="23">
      <formula>E30="Approved"</formula>
    </cfRule>
    <cfRule type="expression" dxfId="36" priority="24">
      <formula>E30="Requested"</formula>
    </cfRule>
  </conditionalFormatting>
  <conditionalFormatting sqref="D30">
    <cfRule type="expression" dxfId="35" priority="17">
      <formula>D30="New Hire"</formula>
    </cfRule>
    <cfRule type="expression" dxfId="34" priority="18">
      <formula>D30="Posted"</formula>
    </cfRule>
    <cfRule type="expression" dxfId="33" priority="19">
      <formula>D30="Approved"</formula>
    </cfRule>
    <cfRule type="expression" dxfId="32" priority="20">
      <formula>D30="Requested"</formula>
    </cfRule>
  </conditionalFormatting>
  <conditionalFormatting sqref="L30">
    <cfRule type="expression" dxfId="31" priority="13">
      <formula>L30="New Hire"</formula>
    </cfRule>
    <cfRule type="expression" dxfId="30" priority="14">
      <formula>L30="Posted"</formula>
    </cfRule>
    <cfRule type="expression" dxfId="29" priority="15">
      <formula>L30="Approved"</formula>
    </cfRule>
    <cfRule type="expression" dxfId="28" priority="16">
      <formula>L30="Requested"</formula>
    </cfRule>
  </conditionalFormatting>
  <conditionalFormatting sqref="F30">
    <cfRule type="expression" dxfId="27" priority="9">
      <formula>F30="New Hire"</formula>
    </cfRule>
    <cfRule type="expression" dxfId="26" priority="10">
      <formula>F30="Posted"</formula>
    </cfRule>
    <cfRule type="expression" dxfId="25" priority="11">
      <formula>F30="Approved"</formula>
    </cfRule>
    <cfRule type="expression" dxfId="24" priority="12">
      <formula>F30="Requested"</formula>
    </cfRule>
  </conditionalFormatting>
  <conditionalFormatting sqref="F35">
    <cfRule type="expression" dxfId="23" priority="5">
      <formula>F35="New Hire"</formula>
    </cfRule>
    <cfRule type="expression" dxfId="22" priority="6">
      <formula>F35="Posted"</formula>
    </cfRule>
    <cfRule type="expression" dxfId="21" priority="7">
      <formula>F35="Approved"</formula>
    </cfRule>
    <cfRule type="expression" dxfId="20" priority="8">
      <formula>F35="Requested"</formula>
    </cfRule>
  </conditionalFormatting>
  <conditionalFormatting sqref="F36">
    <cfRule type="expression" dxfId="19" priority="1">
      <formula>F36="New Hire"</formula>
    </cfRule>
    <cfRule type="expression" dxfId="18" priority="2">
      <formula>F36="Posted"</formula>
    </cfRule>
    <cfRule type="expression" dxfId="17" priority="3">
      <formula>F36="Approved"</formula>
    </cfRule>
    <cfRule type="expression" dxfId="16" priority="4">
      <formula>F36="Requested"</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25378-C62C-4E10-987E-69F039742AB6}">
          <x14:formula1>
            <xm:f>'Budget Drivers'!$N$31:$N$35</xm:f>
          </x14:formula1>
          <xm:sqref>D17:D27</xm:sqref>
        </x14:dataValidation>
        <x14:dataValidation type="list" allowBlank="1" showInputMessage="1" showErrorMessage="1" xr:uid="{86205472-0CF5-45E8-8319-032FD570AA80}">
          <x14:formula1>
            <xm:f>'Budget Drivers'!$H$11:$H$21</xm:f>
          </x14:formula1>
          <xm:sqref>B10</xm:sqref>
        </x14:dataValidation>
        <x14:dataValidation type="list" allowBlank="1" showInputMessage="1" showErrorMessage="1" xr:uid="{A2526D0C-8B7A-4D1B-AE61-671C3791E532}">
          <x14:formula1>
            <xm:f>'Budget Drivers'!$L$11:$L$14</xm:f>
          </x14:formula1>
          <xm:sqref>B6</xm:sqref>
        </x14:dataValidation>
        <x14:dataValidation type="list" allowBlank="1" showInputMessage="1" showErrorMessage="1" xr:uid="{0E33202D-FC20-4F1B-AC47-230DA7DAE7C3}">
          <x14:formula1>
            <xm:f>'Budget Drivers'!$G$51:$G$57</xm:f>
          </x14:formula1>
          <xm:sqref>B8:B9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AE62-1A18-4465-8214-39A3987F3358}">
  <sheetPr>
    <tabColor theme="4" tint="0.59999389629810485"/>
  </sheetPr>
  <dimension ref="A1:BR34"/>
  <sheetViews>
    <sheetView showGridLines="0" workbookViewId="0">
      <selection activeCell="A3" sqref="A3"/>
    </sheetView>
  </sheetViews>
  <sheetFormatPr baseColWidth="10" defaultColWidth="9" defaultRowHeight="16" outlineLevelRow="1" outlineLevelCol="1"/>
  <cols>
    <col min="1" max="1" width="2.33203125" style="327" customWidth="1"/>
    <col min="2" max="2" width="23.6640625" style="327" customWidth="1"/>
    <col min="3" max="3" width="9.83203125" style="327" customWidth="1"/>
    <col min="4" max="4" width="17" style="327" customWidth="1"/>
    <col min="5" max="5" width="9" style="327"/>
    <col min="6" max="7" width="11" style="327" hidden="1" customWidth="1" outlineLevel="1"/>
    <col min="8" max="8" width="16.5" style="327" customWidth="1" collapsed="1"/>
    <col min="9" max="9" width="25.1640625" style="327" customWidth="1"/>
    <col min="10" max="10" width="21.6640625" style="327" bestFit="1" customWidth="1"/>
    <col min="11" max="11" width="2" style="327" customWidth="1"/>
    <col min="12" max="23" width="9" style="327"/>
    <col min="24" max="24" width="10.1640625" style="327" bestFit="1" customWidth="1"/>
    <col min="25" max="70" width="9" style="327"/>
    <col min="71" max="16384" width="9" style="332"/>
  </cols>
  <sheetData>
    <row r="1" spans="1:70" s="458" customFormat="1" ht="26.25" customHeight="1" thickBot="1">
      <c r="A1" s="454"/>
      <c r="B1" s="454" t="str">
        <f>"Company Name"&amp;" | "&amp;B5&amp;" Sales and Marketing"</f>
        <v>Company Name | Sales Sales and Marketing</v>
      </c>
      <c r="C1" s="454"/>
      <c r="D1" s="455"/>
      <c r="E1" s="455"/>
      <c r="F1" s="455"/>
      <c r="G1" s="455"/>
      <c r="H1" s="456"/>
      <c r="I1" s="456"/>
      <c r="J1" s="456"/>
      <c r="K1" s="456"/>
      <c r="L1" s="456"/>
      <c r="M1" s="456"/>
      <c r="N1" s="456"/>
      <c r="O1" s="456"/>
      <c r="P1" s="456"/>
      <c r="Q1" s="456"/>
      <c r="R1" s="456"/>
      <c r="S1" s="456"/>
      <c r="T1" s="456"/>
      <c r="U1" s="456"/>
      <c r="V1" s="456"/>
      <c r="W1" s="456"/>
      <c r="X1" s="456"/>
      <c r="Y1" s="456"/>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row>
    <row r="2" spans="1:70" s="335" customFormat="1" ht="15">
      <c r="A2" s="333"/>
      <c r="B2" s="333"/>
      <c r="C2" s="333"/>
      <c r="D2" s="333"/>
      <c r="E2" s="333"/>
      <c r="F2" s="333"/>
      <c r="G2" s="333"/>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row>
    <row r="3" spans="1:70" s="335" customFormat="1" ht="15">
      <c r="A3" s="333"/>
      <c r="B3" s="336" t="s">
        <v>16</v>
      </c>
      <c r="C3" s="243"/>
      <c r="D3" s="336" t="s">
        <v>138</v>
      </c>
      <c r="E3" s="243"/>
      <c r="F3" s="334"/>
      <c r="G3" s="334"/>
      <c r="H3" s="336" t="s">
        <v>154</v>
      </c>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row>
    <row r="4" spans="1:70" s="335" customFormat="1" ht="9.75" customHeight="1">
      <c r="A4" s="333"/>
      <c r="B4" s="51"/>
      <c r="C4" s="243"/>
      <c r="D4" s="47"/>
      <c r="E4" s="243"/>
      <c r="F4" s="334"/>
      <c r="G4" s="334"/>
      <c r="H4" s="334"/>
      <c r="I4" s="334"/>
      <c r="J4" s="334"/>
      <c r="K4" s="334"/>
      <c r="L4" s="333"/>
      <c r="M4" s="333"/>
      <c r="N4" s="333"/>
      <c r="O4" s="333"/>
      <c r="P4" s="333"/>
      <c r="Q4" s="333"/>
      <c r="R4" s="333"/>
      <c r="S4" s="333"/>
      <c r="T4" s="333"/>
      <c r="U4" s="333"/>
      <c r="V4" s="333"/>
      <c r="W4" s="333"/>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row>
    <row r="5" spans="1:70" s="335" customFormat="1" thickBot="1">
      <c r="A5" s="333"/>
      <c r="B5" s="337" t="s">
        <v>29</v>
      </c>
      <c r="C5" s="243"/>
      <c r="D5" s="337" t="s">
        <v>250</v>
      </c>
      <c r="E5" s="243"/>
      <c r="F5" s="334"/>
      <c r="G5" s="334"/>
      <c r="H5" s="337">
        <v>2023</v>
      </c>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row>
    <row r="6" spans="1:70" s="335" customFormat="1" thickTop="1">
      <c r="A6" s="333"/>
      <c r="B6" s="333"/>
      <c r="C6" s="243"/>
      <c r="D6" s="338"/>
      <c r="E6" s="243"/>
      <c r="F6" s="338"/>
      <c r="G6" s="333"/>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row>
    <row r="7" spans="1:70" s="335" customFormat="1" ht="6" customHeight="1">
      <c r="A7" s="333"/>
      <c r="B7" s="333"/>
      <c r="C7" s="333"/>
      <c r="D7" s="333"/>
      <c r="E7" s="333"/>
      <c r="F7" s="333"/>
      <c r="G7" s="333"/>
      <c r="H7" s="334"/>
      <c r="I7" s="334"/>
      <c r="J7" s="334"/>
      <c r="K7" s="334"/>
      <c r="L7" s="339">
        <v>1</v>
      </c>
      <c r="M7" s="339">
        <v>2</v>
      </c>
      <c r="N7" s="339">
        <v>3</v>
      </c>
      <c r="O7" s="339">
        <v>4</v>
      </c>
      <c r="P7" s="339">
        <v>5</v>
      </c>
      <c r="Q7" s="339">
        <v>6</v>
      </c>
      <c r="R7" s="339">
        <v>7</v>
      </c>
      <c r="S7" s="339">
        <v>8</v>
      </c>
      <c r="T7" s="339">
        <v>9</v>
      </c>
      <c r="U7" s="339">
        <v>10</v>
      </c>
      <c r="V7" s="339">
        <v>11</v>
      </c>
      <c r="W7" s="339">
        <v>12</v>
      </c>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row>
    <row r="8" spans="1:70" s="335" customFormat="1" ht="6" customHeight="1" thickBot="1">
      <c r="A8" s="333"/>
      <c r="B8" s="333"/>
      <c r="C8" s="333"/>
      <c r="D8" s="333"/>
      <c r="E8" s="333"/>
      <c r="F8" s="333"/>
      <c r="G8" s="333"/>
      <c r="H8" s="328"/>
      <c r="I8" s="328"/>
      <c r="J8" s="328"/>
      <c r="K8" s="328"/>
      <c r="L8" s="328"/>
      <c r="M8" s="328"/>
      <c r="N8" s="328"/>
      <c r="O8" s="328"/>
      <c r="P8" s="328"/>
      <c r="Q8" s="328"/>
      <c r="R8" s="328"/>
      <c r="S8" s="328"/>
      <c r="T8" s="328"/>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row>
    <row r="9" spans="1:70" s="340" customFormat="1" ht="31" hidden="1" outlineLevel="1" thickBot="1">
      <c r="A9" s="333"/>
      <c r="B9" s="333"/>
      <c r="C9" s="333"/>
      <c r="D9" s="333"/>
      <c r="E9" s="333"/>
      <c r="F9" s="333"/>
      <c r="G9" s="333"/>
      <c r="H9" s="333"/>
      <c r="I9" s="333"/>
      <c r="J9" s="333"/>
      <c r="K9" s="333"/>
      <c r="L9" s="341" t="str">
        <f>$D$5</f>
        <v>Working Budget</v>
      </c>
      <c r="M9" s="342" t="str">
        <f>L9</f>
        <v>Working Budget</v>
      </c>
      <c r="N9" s="342" t="str">
        <f t="shared" ref="N9:W9" si="0">M9</f>
        <v>Working Budget</v>
      </c>
      <c r="O9" s="342" t="str">
        <f t="shared" si="0"/>
        <v>Working Budget</v>
      </c>
      <c r="P9" s="342" t="str">
        <f t="shared" si="0"/>
        <v>Working Budget</v>
      </c>
      <c r="Q9" s="342" t="str">
        <f t="shared" si="0"/>
        <v>Working Budget</v>
      </c>
      <c r="R9" s="342" t="str">
        <f t="shared" si="0"/>
        <v>Working Budget</v>
      </c>
      <c r="S9" s="342" t="str">
        <f t="shared" si="0"/>
        <v>Working Budget</v>
      </c>
      <c r="T9" s="342" t="str">
        <f t="shared" si="0"/>
        <v>Working Budget</v>
      </c>
      <c r="U9" s="342" t="str">
        <f t="shared" si="0"/>
        <v>Working Budget</v>
      </c>
      <c r="V9" s="342" t="str">
        <f t="shared" si="0"/>
        <v>Working Budget</v>
      </c>
      <c r="W9" s="342" t="str">
        <f t="shared" si="0"/>
        <v>Working Budget</v>
      </c>
      <c r="X9" s="343" t="s">
        <v>250</v>
      </c>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row>
    <row r="10" spans="1:70" s="374" customFormat="1" ht="22.5" customHeight="1" collapsed="1" thickBot="1">
      <c r="A10" s="369"/>
      <c r="B10" s="370" t="s">
        <v>15</v>
      </c>
      <c r="C10" s="371" t="s">
        <v>18</v>
      </c>
      <c r="D10" s="371" t="s">
        <v>328</v>
      </c>
      <c r="E10" s="371" t="s">
        <v>20</v>
      </c>
      <c r="F10" s="371" t="s">
        <v>16</v>
      </c>
      <c r="G10" s="371" t="s">
        <v>19</v>
      </c>
      <c r="H10" s="372" t="s">
        <v>370</v>
      </c>
      <c r="I10" s="372" t="s">
        <v>368</v>
      </c>
      <c r="J10" s="373" t="s">
        <v>369</v>
      </c>
      <c r="K10" s="369"/>
      <c r="L10" s="348" t="str">
        <f t="shared" ref="L10:W10" si="1">TEXT(DATE($H$5,L$7,1),"mmm-yy")</f>
        <v>Jan-23</v>
      </c>
      <c r="M10" s="349" t="str">
        <f t="shared" si="1"/>
        <v>Feb-23</v>
      </c>
      <c r="N10" s="349" t="str">
        <f t="shared" si="1"/>
        <v>Mar-23</v>
      </c>
      <c r="O10" s="349" t="str">
        <f t="shared" si="1"/>
        <v>Apr-23</v>
      </c>
      <c r="P10" s="349" t="str">
        <f t="shared" si="1"/>
        <v>May-23</v>
      </c>
      <c r="Q10" s="349" t="str">
        <f t="shared" si="1"/>
        <v>Jun-23</v>
      </c>
      <c r="R10" s="349" t="str">
        <f t="shared" si="1"/>
        <v>Jul-23</v>
      </c>
      <c r="S10" s="349" t="str">
        <f t="shared" si="1"/>
        <v>Aug-23</v>
      </c>
      <c r="T10" s="349" t="str">
        <f t="shared" si="1"/>
        <v>Sep-23</v>
      </c>
      <c r="U10" s="349" t="str">
        <f t="shared" si="1"/>
        <v>Oct-23</v>
      </c>
      <c r="V10" s="349" t="str">
        <f t="shared" si="1"/>
        <v>Nov-23</v>
      </c>
      <c r="W10" s="349" t="str">
        <f t="shared" si="1"/>
        <v>Dec-23</v>
      </c>
      <c r="X10" s="350">
        <f>$H$5</f>
        <v>2023</v>
      </c>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row>
    <row r="11" spans="1:70" s="340" customFormat="1" ht="11.25" customHeight="1" thickBot="1">
      <c r="A11" s="333"/>
      <c r="B11" s="333"/>
      <c r="C11" s="243"/>
      <c r="D11" s="338"/>
      <c r="E11" s="243"/>
      <c r="F11" s="338"/>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row>
    <row r="12" spans="1:70" s="340" customFormat="1" ht="15">
      <c r="A12" s="333"/>
      <c r="B12" s="351" t="s">
        <v>352</v>
      </c>
      <c r="C12" s="352" t="s">
        <v>337</v>
      </c>
      <c r="D12" s="352" t="s">
        <v>342</v>
      </c>
      <c r="E12" s="352" t="s">
        <v>367</v>
      </c>
      <c r="F12" s="353" t="str">
        <f t="shared" ref="F12:F22" si="2">$B$5</f>
        <v>Sales</v>
      </c>
      <c r="G12" s="352" t="s">
        <v>22</v>
      </c>
      <c r="H12" s="354" t="s">
        <v>371</v>
      </c>
      <c r="I12" s="355" t="s">
        <v>375</v>
      </c>
      <c r="J12" s="356" t="s">
        <v>205</v>
      </c>
      <c r="K12" s="333"/>
      <c r="L12" s="449">
        <v>0</v>
      </c>
      <c r="M12" s="450">
        <v>0</v>
      </c>
      <c r="N12" s="450">
        <v>0</v>
      </c>
      <c r="O12" s="450">
        <v>20000</v>
      </c>
      <c r="P12" s="450">
        <v>0</v>
      </c>
      <c r="Q12" s="450">
        <v>0</v>
      </c>
      <c r="R12" s="450">
        <v>20000</v>
      </c>
      <c r="S12" s="450">
        <v>10000</v>
      </c>
      <c r="T12" s="450">
        <v>10000</v>
      </c>
      <c r="U12" s="450">
        <v>20000</v>
      </c>
      <c r="V12" s="450">
        <v>0</v>
      </c>
      <c r="W12" s="450">
        <v>87000</v>
      </c>
      <c r="X12" s="462">
        <f t="shared" ref="X12:X22" si="3">SUM(L12:W12)</f>
        <v>167000</v>
      </c>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row>
    <row r="13" spans="1:70" s="340" customFormat="1" ht="15">
      <c r="A13" s="333"/>
      <c r="B13" s="357" t="s">
        <v>353</v>
      </c>
      <c r="C13" s="358" t="s">
        <v>338</v>
      </c>
      <c r="D13" s="358" t="s">
        <v>346</v>
      </c>
      <c r="E13" s="358" t="s">
        <v>365</v>
      </c>
      <c r="F13" s="359" t="str">
        <f t="shared" si="2"/>
        <v>Sales</v>
      </c>
      <c r="G13" s="358" t="s">
        <v>22</v>
      </c>
      <c r="H13" s="344" t="s">
        <v>372</v>
      </c>
      <c r="I13" s="360" t="s">
        <v>376</v>
      </c>
      <c r="J13" s="361" t="s">
        <v>380</v>
      </c>
      <c r="K13" s="333"/>
      <c r="L13" s="451">
        <v>39500</v>
      </c>
      <c r="M13" s="428">
        <v>46900</v>
      </c>
      <c r="N13" s="428">
        <v>31000</v>
      </c>
      <c r="O13" s="428">
        <v>70000</v>
      </c>
      <c r="P13" s="428">
        <v>45000</v>
      </c>
      <c r="Q13" s="428">
        <v>41000</v>
      </c>
      <c r="R13" s="428">
        <v>60000</v>
      </c>
      <c r="S13" s="428">
        <v>5000</v>
      </c>
      <c r="T13" s="428">
        <v>5000</v>
      </c>
      <c r="U13" s="428">
        <v>70000</v>
      </c>
      <c r="V13" s="428">
        <v>45000</v>
      </c>
      <c r="W13" s="428">
        <v>0</v>
      </c>
      <c r="X13" s="429">
        <f t="shared" si="3"/>
        <v>458400</v>
      </c>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row>
    <row r="14" spans="1:70" s="340" customFormat="1" ht="15">
      <c r="A14" s="333"/>
      <c r="B14" s="357" t="s">
        <v>354</v>
      </c>
      <c r="C14" s="358" t="s">
        <v>337</v>
      </c>
      <c r="D14" s="358" t="s">
        <v>347</v>
      </c>
      <c r="E14" s="358" t="s">
        <v>363</v>
      </c>
      <c r="F14" s="359" t="str">
        <f t="shared" si="2"/>
        <v>Sales</v>
      </c>
      <c r="G14" s="358" t="s">
        <v>22</v>
      </c>
      <c r="H14" s="344" t="s">
        <v>373</v>
      </c>
      <c r="I14" s="340" t="s">
        <v>377</v>
      </c>
      <c r="J14" s="361" t="s">
        <v>205</v>
      </c>
      <c r="K14" s="333"/>
      <c r="L14" s="451">
        <v>19750</v>
      </c>
      <c r="M14" s="428">
        <v>0</v>
      </c>
      <c r="N14" s="428">
        <v>31000</v>
      </c>
      <c r="O14" s="428">
        <v>0</v>
      </c>
      <c r="P14" s="428">
        <v>0</v>
      </c>
      <c r="Q14" s="428">
        <v>21560</v>
      </c>
      <c r="R14" s="428">
        <v>2000</v>
      </c>
      <c r="S14" s="428">
        <v>10000</v>
      </c>
      <c r="T14" s="428">
        <v>10000</v>
      </c>
      <c r="U14" s="428">
        <v>2500</v>
      </c>
      <c r="V14" s="428">
        <v>0</v>
      </c>
      <c r="W14" s="428">
        <v>0</v>
      </c>
      <c r="X14" s="429">
        <f t="shared" si="3"/>
        <v>96810</v>
      </c>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row>
    <row r="15" spans="1:70" s="340" customFormat="1" ht="15">
      <c r="A15" s="333"/>
      <c r="B15" s="357" t="s">
        <v>354</v>
      </c>
      <c r="C15" s="358" t="s">
        <v>340</v>
      </c>
      <c r="D15" s="358" t="s">
        <v>343</v>
      </c>
      <c r="E15" s="358" t="s">
        <v>364</v>
      </c>
      <c r="F15" s="359" t="str">
        <f t="shared" si="2"/>
        <v>Sales</v>
      </c>
      <c r="G15" s="358" t="s">
        <v>22</v>
      </c>
      <c r="H15" s="344" t="s">
        <v>374</v>
      </c>
      <c r="I15" s="340" t="s">
        <v>378</v>
      </c>
      <c r="J15" s="361" t="s">
        <v>379</v>
      </c>
      <c r="K15" s="333"/>
      <c r="L15" s="451">
        <v>19750</v>
      </c>
      <c r="M15" s="428">
        <v>0</v>
      </c>
      <c r="N15" s="428">
        <v>31000</v>
      </c>
      <c r="O15" s="428">
        <v>0</v>
      </c>
      <c r="P15" s="428">
        <v>45000</v>
      </c>
      <c r="Q15" s="428">
        <v>19440</v>
      </c>
      <c r="R15" s="428">
        <v>0</v>
      </c>
      <c r="S15" s="428">
        <v>56000</v>
      </c>
      <c r="T15" s="428">
        <v>56000</v>
      </c>
      <c r="U15" s="428">
        <v>2500</v>
      </c>
      <c r="V15" s="428">
        <v>45000</v>
      </c>
      <c r="W15" s="428">
        <v>0</v>
      </c>
      <c r="X15" s="429">
        <f t="shared" si="3"/>
        <v>274690</v>
      </c>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row>
    <row r="16" spans="1:70" s="340" customFormat="1" ht="15">
      <c r="A16" s="333"/>
      <c r="B16" s="357" t="s">
        <v>354</v>
      </c>
      <c r="C16" s="358" t="s">
        <v>21</v>
      </c>
      <c r="D16" s="358" t="s">
        <v>289</v>
      </c>
      <c r="E16" s="358" t="s">
        <v>23</v>
      </c>
      <c r="F16" s="359" t="str">
        <f t="shared" si="2"/>
        <v>Sales</v>
      </c>
      <c r="G16" s="358" t="s">
        <v>22</v>
      </c>
      <c r="H16" s="344" t="s">
        <v>272</v>
      </c>
      <c r="I16" s="344" t="s">
        <v>272</v>
      </c>
      <c r="J16" s="362" t="s">
        <v>272</v>
      </c>
      <c r="K16" s="333"/>
      <c r="L16" s="451">
        <v>0</v>
      </c>
      <c r="M16" s="428">
        <v>0</v>
      </c>
      <c r="N16" s="428">
        <v>0</v>
      </c>
      <c r="O16" s="428">
        <v>0</v>
      </c>
      <c r="P16" s="428">
        <v>0</v>
      </c>
      <c r="Q16" s="428">
        <v>0</v>
      </c>
      <c r="R16" s="428">
        <v>0</v>
      </c>
      <c r="S16" s="428">
        <v>0</v>
      </c>
      <c r="T16" s="428">
        <v>0</v>
      </c>
      <c r="U16" s="428">
        <v>0</v>
      </c>
      <c r="V16" s="428">
        <v>0</v>
      </c>
      <c r="W16" s="428">
        <v>0</v>
      </c>
      <c r="X16" s="429">
        <f t="shared" si="3"/>
        <v>0</v>
      </c>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row>
    <row r="17" spans="1:70" s="340" customFormat="1" ht="15">
      <c r="A17" s="333"/>
      <c r="B17" s="357" t="s">
        <v>354</v>
      </c>
      <c r="C17" s="358" t="s">
        <v>21</v>
      </c>
      <c r="D17" s="358" t="s">
        <v>289</v>
      </c>
      <c r="E17" s="358" t="s">
        <v>23</v>
      </c>
      <c r="F17" s="359" t="str">
        <f t="shared" si="2"/>
        <v>Sales</v>
      </c>
      <c r="G17" s="358" t="s">
        <v>22</v>
      </c>
      <c r="H17" s="344" t="s">
        <v>272</v>
      </c>
      <c r="I17" s="344" t="s">
        <v>272</v>
      </c>
      <c r="J17" s="362" t="s">
        <v>272</v>
      </c>
      <c r="K17" s="333"/>
      <c r="L17" s="451">
        <v>0</v>
      </c>
      <c r="M17" s="428">
        <v>0</v>
      </c>
      <c r="N17" s="428">
        <v>0</v>
      </c>
      <c r="O17" s="428">
        <v>0</v>
      </c>
      <c r="P17" s="428">
        <v>0</v>
      </c>
      <c r="Q17" s="428">
        <v>0</v>
      </c>
      <c r="R17" s="428">
        <v>0</v>
      </c>
      <c r="S17" s="428">
        <v>0</v>
      </c>
      <c r="T17" s="428">
        <v>0</v>
      </c>
      <c r="U17" s="428">
        <v>0</v>
      </c>
      <c r="V17" s="428">
        <v>0</v>
      </c>
      <c r="W17" s="428">
        <v>0</v>
      </c>
      <c r="X17" s="429">
        <f t="shared" si="3"/>
        <v>0</v>
      </c>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row>
    <row r="18" spans="1:70" s="340" customFormat="1" ht="15">
      <c r="A18" s="333"/>
      <c r="B18" s="357" t="s">
        <v>352</v>
      </c>
      <c r="C18" s="358" t="s">
        <v>21</v>
      </c>
      <c r="D18" s="358" t="s">
        <v>289</v>
      </c>
      <c r="E18" s="358" t="s">
        <v>23</v>
      </c>
      <c r="F18" s="359" t="str">
        <f t="shared" si="2"/>
        <v>Sales</v>
      </c>
      <c r="G18" s="358" t="s">
        <v>22</v>
      </c>
      <c r="H18" s="344" t="s">
        <v>272</v>
      </c>
      <c r="I18" s="344" t="s">
        <v>272</v>
      </c>
      <c r="J18" s="362" t="s">
        <v>272</v>
      </c>
      <c r="K18" s="333"/>
      <c r="L18" s="451">
        <v>0</v>
      </c>
      <c r="M18" s="428">
        <v>0</v>
      </c>
      <c r="N18" s="428">
        <v>0</v>
      </c>
      <c r="O18" s="428">
        <v>0</v>
      </c>
      <c r="P18" s="428">
        <v>0</v>
      </c>
      <c r="Q18" s="428">
        <v>0</v>
      </c>
      <c r="R18" s="428">
        <v>0</v>
      </c>
      <c r="S18" s="428">
        <v>0</v>
      </c>
      <c r="T18" s="428">
        <v>0</v>
      </c>
      <c r="U18" s="428">
        <v>0</v>
      </c>
      <c r="V18" s="428">
        <v>0</v>
      </c>
      <c r="W18" s="428">
        <v>0</v>
      </c>
      <c r="X18" s="429">
        <f t="shared" si="3"/>
        <v>0</v>
      </c>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row>
    <row r="19" spans="1:70" s="340" customFormat="1" ht="15">
      <c r="A19" s="333"/>
      <c r="B19" s="357" t="s">
        <v>352</v>
      </c>
      <c r="C19" s="358" t="s">
        <v>21</v>
      </c>
      <c r="D19" s="358" t="s">
        <v>289</v>
      </c>
      <c r="E19" s="358" t="s">
        <v>23</v>
      </c>
      <c r="F19" s="359" t="str">
        <f t="shared" si="2"/>
        <v>Sales</v>
      </c>
      <c r="G19" s="358" t="s">
        <v>22</v>
      </c>
      <c r="H19" s="344" t="s">
        <v>272</v>
      </c>
      <c r="I19" s="344" t="s">
        <v>272</v>
      </c>
      <c r="J19" s="362" t="s">
        <v>272</v>
      </c>
      <c r="K19" s="333"/>
      <c r="L19" s="451">
        <v>0</v>
      </c>
      <c r="M19" s="428">
        <v>0</v>
      </c>
      <c r="N19" s="428">
        <v>0</v>
      </c>
      <c r="O19" s="428">
        <v>0</v>
      </c>
      <c r="P19" s="428">
        <v>0</v>
      </c>
      <c r="Q19" s="428">
        <v>0</v>
      </c>
      <c r="R19" s="428">
        <v>0</v>
      </c>
      <c r="S19" s="428">
        <v>0</v>
      </c>
      <c r="T19" s="428">
        <v>0</v>
      </c>
      <c r="U19" s="428">
        <v>0</v>
      </c>
      <c r="V19" s="428">
        <v>0</v>
      </c>
      <c r="W19" s="428">
        <v>0</v>
      </c>
      <c r="X19" s="429">
        <f t="shared" si="3"/>
        <v>0</v>
      </c>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row>
    <row r="20" spans="1:70" s="340" customFormat="1" ht="15">
      <c r="A20" s="333"/>
      <c r="B20" s="357" t="s">
        <v>353</v>
      </c>
      <c r="C20" s="358" t="s">
        <v>21</v>
      </c>
      <c r="D20" s="358" t="s">
        <v>289</v>
      </c>
      <c r="E20" s="358" t="s">
        <v>23</v>
      </c>
      <c r="F20" s="359" t="str">
        <f t="shared" si="2"/>
        <v>Sales</v>
      </c>
      <c r="G20" s="358" t="s">
        <v>22</v>
      </c>
      <c r="H20" s="344" t="s">
        <v>272</v>
      </c>
      <c r="I20" s="344" t="s">
        <v>272</v>
      </c>
      <c r="J20" s="362" t="s">
        <v>272</v>
      </c>
      <c r="K20" s="333"/>
      <c r="L20" s="451">
        <v>0</v>
      </c>
      <c r="M20" s="428">
        <v>0</v>
      </c>
      <c r="N20" s="428">
        <v>0</v>
      </c>
      <c r="O20" s="428">
        <v>0</v>
      </c>
      <c r="P20" s="428">
        <v>0</v>
      </c>
      <c r="Q20" s="428">
        <v>0</v>
      </c>
      <c r="R20" s="428">
        <v>0</v>
      </c>
      <c r="S20" s="428">
        <v>0</v>
      </c>
      <c r="T20" s="428">
        <v>0</v>
      </c>
      <c r="U20" s="428">
        <v>0</v>
      </c>
      <c r="V20" s="428">
        <v>0</v>
      </c>
      <c r="W20" s="428">
        <v>0</v>
      </c>
      <c r="X20" s="429">
        <f t="shared" si="3"/>
        <v>0</v>
      </c>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row>
    <row r="21" spans="1:70" s="340" customFormat="1" ht="15">
      <c r="A21" s="333"/>
      <c r="B21" s="357" t="s">
        <v>353</v>
      </c>
      <c r="C21" s="358" t="s">
        <v>21</v>
      </c>
      <c r="D21" s="358" t="s">
        <v>289</v>
      </c>
      <c r="E21" s="358" t="s">
        <v>23</v>
      </c>
      <c r="F21" s="359" t="str">
        <f t="shared" si="2"/>
        <v>Sales</v>
      </c>
      <c r="G21" s="358" t="s">
        <v>22</v>
      </c>
      <c r="H21" s="344" t="s">
        <v>272</v>
      </c>
      <c r="I21" s="344" t="s">
        <v>272</v>
      </c>
      <c r="J21" s="362" t="s">
        <v>272</v>
      </c>
      <c r="K21" s="333"/>
      <c r="L21" s="451">
        <v>0</v>
      </c>
      <c r="M21" s="428">
        <v>0</v>
      </c>
      <c r="N21" s="428">
        <v>0</v>
      </c>
      <c r="O21" s="428">
        <v>0</v>
      </c>
      <c r="P21" s="428">
        <v>0</v>
      </c>
      <c r="Q21" s="428">
        <v>0</v>
      </c>
      <c r="R21" s="428">
        <v>0</v>
      </c>
      <c r="S21" s="428">
        <v>0</v>
      </c>
      <c r="T21" s="428">
        <v>0</v>
      </c>
      <c r="U21" s="428">
        <v>0</v>
      </c>
      <c r="V21" s="428">
        <v>0</v>
      </c>
      <c r="W21" s="428">
        <v>0</v>
      </c>
      <c r="X21" s="429">
        <f t="shared" si="3"/>
        <v>0</v>
      </c>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row>
    <row r="22" spans="1:70" s="340" customFormat="1" thickBot="1">
      <c r="A22" s="333"/>
      <c r="B22" s="363" t="s">
        <v>352</v>
      </c>
      <c r="C22" s="364" t="s">
        <v>21</v>
      </c>
      <c r="D22" s="364" t="s">
        <v>289</v>
      </c>
      <c r="E22" s="364" t="s">
        <v>23</v>
      </c>
      <c r="F22" s="365" t="str">
        <f t="shared" si="2"/>
        <v>Sales</v>
      </c>
      <c r="G22" s="364" t="s">
        <v>22</v>
      </c>
      <c r="H22" s="366" t="s">
        <v>272</v>
      </c>
      <c r="I22" s="366" t="s">
        <v>272</v>
      </c>
      <c r="J22" s="367" t="s">
        <v>272</v>
      </c>
      <c r="K22" s="333"/>
      <c r="L22" s="452">
        <v>0</v>
      </c>
      <c r="M22" s="453">
        <v>0</v>
      </c>
      <c r="N22" s="453">
        <v>0</v>
      </c>
      <c r="O22" s="453">
        <v>0</v>
      </c>
      <c r="P22" s="453">
        <v>0</v>
      </c>
      <c r="Q22" s="453">
        <v>0</v>
      </c>
      <c r="R22" s="453">
        <v>0</v>
      </c>
      <c r="S22" s="453">
        <v>0</v>
      </c>
      <c r="T22" s="453">
        <v>0</v>
      </c>
      <c r="U22" s="453">
        <v>0</v>
      </c>
      <c r="V22" s="453">
        <v>0</v>
      </c>
      <c r="W22" s="453">
        <v>0</v>
      </c>
      <c r="X22" s="463">
        <f t="shared" si="3"/>
        <v>0</v>
      </c>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row>
    <row r="23" spans="1:70" s="340" customFormat="1" ht="15">
      <c r="A23" s="33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row>
    <row r="24" spans="1:70" s="340" customFormat="1" thickBot="1">
      <c r="A24" s="333"/>
      <c r="B24" s="333"/>
      <c r="C24" s="333"/>
      <c r="D24" s="333"/>
      <c r="E24" s="333"/>
      <c r="F24" s="333"/>
      <c r="G24" s="333"/>
      <c r="H24" s="333"/>
      <c r="I24" s="333"/>
      <c r="J24" s="333"/>
      <c r="K24" s="333"/>
      <c r="L24" s="368">
        <f>SUM(L12:L22)</f>
        <v>79000</v>
      </c>
      <c r="M24" s="368">
        <f t="shared" ref="M24:X24" si="4">SUM(M12:M22)</f>
        <v>46900</v>
      </c>
      <c r="N24" s="368">
        <f t="shared" si="4"/>
        <v>93000</v>
      </c>
      <c r="O24" s="368">
        <f t="shared" si="4"/>
        <v>90000</v>
      </c>
      <c r="P24" s="368">
        <f t="shared" si="4"/>
        <v>90000</v>
      </c>
      <c r="Q24" s="368">
        <f t="shared" si="4"/>
        <v>82000</v>
      </c>
      <c r="R24" s="368">
        <f t="shared" si="4"/>
        <v>82000</v>
      </c>
      <c r="S24" s="368">
        <f t="shared" si="4"/>
        <v>81000</v>
      </c>
      <c r="T24" s="368">
        <f t="shared" si="4"/>
        <v>81000</v>
      </c>
      <c r="U24" s="368">
        <f t="shared" si="4"/>
        <v>95000</v>
      </c>
      <c r="V24" s="368">
        <f t="shared" si="4"/>
        <v>90000</v>
      </c>
      <c r="W24" s="368">
        <f t="shared" si="4"/>
        <v>87000</v>
      </c>
      <c r="X24" s="368">
        <f t="shared" si="4"/>
        <v>996900</v>
      </c>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row>
    <row r="25" spans="1:70" s="340" customFormat="1" thickTop="1">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row>
    <row r="26" spans="1:70" s="340" customFormat="1" ht="15">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row>
    <row r="27" spans="1:70">
      <c r="C27" s="333"/>
      <c r="D27" s="333"/>
      <c r="E27" s="333"/>
      <c r="F27" s="333"/>
      <c r="G27" s="333"/>
      <c r="H27" s="333"/>
      <c r="I27" s="333"/>
      <c r="J27" s="333"/>
      <c r="K27" s="333"/>
      <c r="L27" s="333"/>
      <c r="M27" s="333"/>
      <c r="N27" s="333"/>
      <c r="O27" s="333"/>
      <c r="P27" s="333"/>
      <c r="Q27" s="333"/>
    </row>
    <row r="28" spans="1:70">
      <c r="C28" s="333"/>
      <c r="D28" s="333"/>
      <c r="E28" s="333"/>
      <c r="F28" s="333"/>
      <c r="G28" s="333"/>
      <c r="H28" s="333"/>
      <c r="I28" s="333"/>
      <c r="J28" s="333"/>
      <c r="K28" s="333"/>
      <c r="L28" s="333"/>
      <c r="M28" s="333"/>
      <c r="N28" s="333"/>
      <c r="O28" s="333"/>
      <c r="P28" s="333"/>
      <c r="Q28" s="333"/>
    </row>
    <row r="29" spans="1:70" ht="63" customHeight="1">
      <c r="C29" s="333"/>
      <c r="D29" s="333"/>
      <c r="E29" s="333"/>
      <c r="F29" s="333"/>
      <c r="G29" s="333"/>
      <c r="H29" s="333"/>
      <c r="I29" s="333"/>
      <c r="J29" s="333"/>
      <c r="K29" s="333"/>
      <c r="L29" s="333"/>
      <c r="M29" s="333"/>
      <c r="N29" s="333"/>
      <c r="O29" s="333"/>
      <c r="P29" s="333"/>
      <c r="Q29" s="333"/>
    </row>
    <row r="30" spans="1:70" ht="8.25" customHeight="1">
      <c r="C30" s="333"/>
      <c r="D30" s="333"/>
      <c r="E30" s="333"/>
      <c r="F30" s="333"/>
      <c r="G30" s="333"/>
      <c r="H30" s="333"/>
      <c r="I30" s="333"/>
      <c r="J30" s="333"/>
      <c r="K30" s="333"/>
      <c r="L30" s="333"/>
      <c r="M30" s="333"/>
      <c r="N30" s="333"/>
      <c r="O30" s="333"/>
      <c r="P30" s="333"/>
      <c r="Q30" s="333"/>
    </row>
    <row r="31" spans="1:70" s="378" customFormat="1" ht="45" customHeight="1">
      <c r="A31" s="376"/>
      <c r="B31" s="376"/>
      <c r="C31" s="333"/>
      <c r="D31" s="333"/>
      <c r="E31" s="333"/>
      <c r="F31" s="333"/>
      <c r="G31" s="333"/>
      <c r="H31" s="333"/>
      <c r="I31" s="333"/>
      <c r="J31" s="333"/>
      <c r="K31" s="377"/>
      <c r="L31" s="377"/>
      <c r="M31" s="377"/>
      <c r="N31" s="377"/>
      <c r="O31" s="377"/>
      <c r="P31" s="377"/>
      <c r="Q31" s="377"/>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row>
    <row r="32" spans="1:70" s="378" customFormat="1" ht="60" customHeight="1">
      <c r="A32" s="376"/>
      <c r="B32" s="376"/>
      <c r="C32" s="333"/>
      <c r="D32" s="333"/>
      <c r="E32" s="333"/>
      <c r="F32" s="333"/>
      <c r="G32" s="333"/>
      <c r="H32" s="333"/>
      <c r="I32" s="333"/>
      <c r="J32" s="333"/>
      <c r="K32" s="377"/>
      <c r="L32" s="377"/>
      <c r="M32" s="377"/>
      <c r="N32" s="377"/>
      <c r="O32" s="377"/>
      <c r="P32" s="377"/>
      <c r="Q32" s="377"/>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row>
    <row r="33" spans="3:17">
      <c r="C33" s="333"/>
      <c r="D33" s="333"/>
      <c r="E33" s="333"/>
      <c r="F33" s="333"/>
      <c r="G33" s="333"/>
      <c r="H33" s="333"/>
      <c r="I33" s="333"/>
      <c r="J33" s="333"/>
      <c r="M33" s="333"/>
      <c r="N33" s="333"/>
      <c r="O33" s="333"/>
      <c r="P33" s="333"/>
      <c r="Q33" s="333"/>
    </row>
    <row r="34" spans="3:17">
      <c r="C34" s="333"/>
      <c r="D34" s="333"/>
      <c r="E34" s="333"/>
      <c r="F34" s="333"/>
      <c r="G34" s="333"/>
      <c r="H34" s="333"/>
      <c r="I34" s="333"/>
      <c r="J34" s="333"/>
      <c r="M34" s="333"/>
      <c r="N34" s="333"/>
      <c r="O34" s="333"/>
      <c r="P34" s="333"/>
      <c r="Q34" s="333"/>
    </row>
  </sheetData>
  <dataValidations count="2">
    <dataValidation type="list" allowBlank="1" showInputMessage="1" showErrorMessage="1" sqref="F11 H5 F6" xr:uid="{600C1ABC-B22A-4502-B2A3-DEBFC20ABA1C}">
      <formula1>Years</formula1>
    </dataValidation>
    <dataValidation type="list" allowBlank="1" showInputMessage="1" showErrorMessage="1" sqref="B5" xr:uid="{85BF56D0-8A09-44F2-93FB-0D9B70EC3A17}">
      <formula1>Departments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FB638B5-A9B3-42E1-896F-4D8914BECE7A}">
          <x14:formula1>
            <xm:f>'Budget Drivers'!$M$20:$M$22</xm:f>
          </x14:formula1>
          <xm:sqref>B12:B22</xm:sqref>
        </x14:dataValidation>
        <x14:dataValidation type="list" allowBlank="1" showInputMessage="1" showErrorMessage="1" xr:uid="{1CDFDFFC-2F5B-436B-A07E-40326225FDD0}">
          <x14:formula1>
            <xm:f>'Budget Drivers'!$H$11:$H$21</xm:f>
          </x14:formula1>
          <xm:sqref>D5:D6 D11</xm:sqref>
        </x14:dataValidation>
        <x14:dataValidation type="list" allowBlank="1" showInputMessage="1" showErrorMessage="1" xr:uid="{089F49D7-9224-44A9-8E41-69EA6BB14749}">
          <x14:formula1>
            <xm:f>'Budget Drivers'!$V$11:$V$24</xm:f>
          </x14:formula1>
          <xm:sqref>E12:E22</xm:sqref>
        </x14:dataValidation>
        <x14:dataValidation type="list" allowBlank="1" showInputMessage="1" showErrorMessage="1" xr:uid="{969B6AE1-896C-41EC-AC82-E9FB7D098840}">
          <x14:formula1>
            <xm:f>'Budget Drivers'!$S$11:$S$15</xm:f>
          </x14:formula1>
          <xm:sqref>C12:C22</xm:sqref>
        </x14:dataValidation>
        <x14:dataValidation type="list" allowBlank="1" showInputMessage="1" showErrorMessage="1" xr:uid="{6A615858-E18F-4D4D-97C6-26D81CBF5E4A}">
          <x14:formula1>
            <xm:f>'Budget Drivers'!$U$11:$U$21</xm:f>
          </x14:formula1>
          <xm:sqref>D12:D22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19C9-C49D-43A9-8A91-242C56FE319E}">
  <sheetPr>
    <tabColor rgb="FF0000FF"/>
  </sheetPr>
  <dimension ref="A1:BR34"/>
  <sheetViews>
    <sheetView showGridLines="0" workbookViewId="0">
      <selection activeCell="A2" sqref="A2"/>
    </sheetView>
  </sheetViews>
  <sheetFormatPr baseColWidth="10" defaultColWidth="9" defaultRowHeight="16" outlineLevelRow="1" outlineLevelCol="1"/>
  <cols>
    <col min="1" max="1" width="2.33203125" style="327" customWidth="1"/>
    <col min="2" max="2" width="23.6640625" style="327" customWidth="1"/>
    <col min="3" max="3" width="9.83203125" style="327" customWidth="1"/>
    <col min="4" max="4" width="17" style="327" customWidth="1"/>
    <col min="5" max="5" width="9" style="327"/>
    <col min="6" max="7" width="11" style="327" hidden="1" customWidth="1" outlineLevel="1"/>
    <col min="8" max="8" width="16.5" style="327" customWidth="1" collapsed="1"/>
    <col min="9" max="9" width="25.1640625" style="327" customWidth="1"/>
    <col min="10" max="10" width="21.6640625" style="327" bestFit="1" customWidth="1"/>
    <col min="11" max="11" width="2" style="327" customWidth="1"/>
    <col min="12" max="23" width="9" style="327"/>
    <col min="24" max="24" width="9.83203125" style="327" bestFit="1" customWidth="1"/>
    <col min="25" max="70" width="9" style="327"/>
    <col min="71" max="16384" width="9" style="332"/>
  </cols>
  <sheetData>
    <row r="1" spans="1:70" s="458" customFormat="1" ht="26.25" customHeight="1" thickBot="1">
      <c r="A1" s="454"/>
      <c r="B1" s="454" t="str">
        <f>"Company Name"&amp;" | "&amp;B5&amp;" Sales and Marketing"</f>
        <v>Company Name | Sales Sales and Marketing</v>
      </c>
      <c r="C1" s="454"/>
      <c r="D1" s="455"/>
      <c r="E1" s="455"/>
      <c r="F1" s="455"/>
      <c r="G1" s="455"/>
      <c r="H1" s="456"/>
      <c r="I1" s="456"/>
      <c r="J1" s="456"/>
      <c r="K1" s="456"/>
      <c r="L1" s="456"/>
      <c r="M1" s="456"/>
      <c r="N1" s="456"/>
      <c r="O1" s="456"/>
      <c r="P1" s="456"/>
      <c r="Q1" s="456"/>
      <c r="R1" s="456"/>
      <c r="S1" s="456"/>
      <c r="T1" s="456"/>
      <c r="U1" s="456"/>
      <c r="V1" s="456"/>
      <c r="W1" s="456"/>
      <c r="X1" s="456"/>
      <c r="Y1" s="456"/>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row>
    <row r="2" spans="1:70" s="335" customFormat="1" ht="15">
      <c r="A2" s="333"/>
      <c r="B2" s="333"/>
      <c r="C2" s="333"/>
      <c r="D2" s="333"/>
      <c r="E2" s="333"/>
      <c r="F2" s="333"/>
      <c r="G2" s="333"/>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row>
    <row r="3" spans="1:70" s="335" customFormat="1" ht="15">
      <c r="A3" s="333"/>
      <c r="B3" s="336" t="s">
        <v>16</v>
      </c>
      <c r="C3" s="243"/>
      <c r="D3" s="336" t="s">
        <v>138</v>
      </c>
      <c r="E3" s="243"/>
      <c r="F3" s="334"/>
      <c r="G3" s="334"/>
      <c r="H3" s="336" t="s">
        <v>154</v>
      </c>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row>
    <row r="4" spans="1:70" s="335" customFormat="1" ht="9.75" customHeight="1">
      <c r="A4" s="333"/>
      <c r="B4" s="51"/>
      <c r="C4" s="243"/>
      <c r="D4" s="47"/>
      <c r="E4" s="243"/>
      <c r="F4" s="334"/>
      <c r="G4" s="334"/>
      <c r="H4" s="334"/>
      <c r="I4" s="334"/>
      <c r="J4" s="334"/>
      <c r="K4" s="334"/>
      <c r="L4" s="333"/>
      <c r="M4" s="333"/>
      <c r="N4" s="333"/>
      <c r="O4" s="333"/>
      <c r="P4" s="333"/>
      <c r="Q4" s="333"/>
      <c r="R4" s="333"/>
      <c r="S4" s="333"/>
      <c r="T4" s="333"/>
      <c r="U4" s="333"/>
      <c r="V4" s="333"/>
      <c r="W4" s="333"/>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row>
    <row r="5" spans="1:70" s="335" customFormat="1" thickBot="1">
      <c r="A5" s="333"/>
      <c r="B5" s="337" t="s">
        <v>29</v>
      </c>
      <c r="C5" s="243"/>
      <c r="D5" s="337" t="s">
        <v>250</v>
      </c>
      <c r="E5" s="243"/>
      <c r="F5" s="334"/>
      <c r="G5" s="334"/>
      <c r="H5" s="337">
        <v>2023</v>
      </c>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row>
    <row r="6" spans="1:70" s="335" customFormat="1" thickTop="1">
      <c r="A6" s="333"/>
      <c r="B6" s="333"/>
      <c r="C6" s="243"/>
      <c r="D6" s="338"/>
      <c r="E6" s="243"/>
      <c r="F6" s="338"/>
      <c r="G6" s="333"/>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row>
    <row r="7" spans="1:70" s="335" customFormat="1" ht="6" customHeight="1">
      <c r="A7" s="333"/>
      <c r="B7" s="333"/>
      <c r="C7" s="333"/>
      <c r="D7" s="333"/>
      <c r="E7" s="333"/>
      <c r="F7" s="333"/>
      <c r="G7" s="333"/>
      <c r="H7" s="334"/>
      <c r="I7" s="334"/>
      <c r="J7" s="334"/>
      <c r="K7" s="334"/>
      <c r="L7" s="339">
        <v>1</v>
      </c>
      <c r="M7" s="339">
        <v>2</v>
      </c>
      <c r="N7" s="339">
        <v>3</v>
      </c>
      <c r="O7" s="339">
        <v>4</v>
      </c>
      <c r="P7" s="339">
        <v>5</v>
      </c>
      <c r="Q7" s="339">
        <v>6</v>
      </c>
      <c r="R7" s="339">
        <v>7</v>
      </c>
      <c r="S7" s="339">
        <v>8</v>
      </c>
      <c r="T7" s="339">
        <v>9</v>
      </c>
      <c r="U7" s="339">
        <v>10</v>
      </c>
      <c r="V7" s="339">
        <v>11</v>
      </c>
      <c r="W7" s="339">
        <v>12</v>
      </c>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row>
    <row r="8" spans="1:70" s="335" customFormat="1" ht="6" customHeight="1" thickBot="1">
      <c r="A8" s="333"/>
      <c r="B8" s="333"/>
      <c r="C8" s="333"/>
      <c r="D8" s="333"/>
      <c r="E8" s="333"/>
      <c r="F8" s="333"/>
      <c r="G8" s="333"/>
      <c r="H8" s="328"/>
      <c r="I8" s="328"/>
      <c r="J8" s="328"/>
      <c r="K8" s="328"/>
      <c r="L8" s="328"/>
      <c r="M8" s="328"/>
      <c r="N8" s="328"/>
      <c r="O8" s="328"/>
      <c r="P8" s="328"/>
      <c r="Q8" s="328"/>
      <c r="R8" s="328"/>
      <c r="S8" s="328"/>
      <c r="T8" s="328"/>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row>
    <row r="9" spans="1:70" s="340" customFormat="1" ht="31" hidden="1" outlineLevel="1" thickBot="1">
      <c r="A9" s="333"/>
      <c r="B9" s="333"/>
      <c r="C9" s="333"/>
      <c r="D9" s="333"/>
      <c r="E9" s="333"/>
      <c r="F9" s="333"/>
      <c r="G9" s="333"/>
      <c r="H9" s="333"/>
      <c r="I9" s="333"/>
      <c r="J9" s="333"/>
      <c r="K9" s="333"/>
      <c r="L9" s="341" t="str">
        <f>$D$5</f>
        <v>Working Budget</v>
      </c>
      <c r="M9" s="342" t="str">
        <f>L9</f>
        <v>Working Budget</v>
      </c>
      <c r="N9" s="342" t="str">
        <f t="shared" ref="N9:W9" si="0">M9</f>
        <v>Working Budget</v>
      </c>
      <c r="O9" s="342" t="str">
        <f t="shared" si="0"/>
        <v>Working Budget</v>
      </c>
      <c r="P9" s="342" t="str">
        <f t="shared" si="0"/>
        <v>Working Budget</v>
      </c>
      <c r="Q9" s="342" t="str">
        <f t="shared" si="0"/>
        <v>Working Budget</v>
      </c>
      <c r="R9" s="342" t="str">
        <f t="shared" si="0"/>
        <v>Working Budget</v>
      </c>
      <c r="S9" s="342" t="str">
        <f t="shared" si="0"/>
        <v>Working Budget</v>
      </c>
      <c r="T9" s="342" t="str">
        <f t="shared" si="0"/>
        <v>Working Budget</v>
      </c>
      <c r="U9" s="342" t="str">
        <f t="shared" si="0"/>
        <v>Working Budget</v>
      </c>
      <c r="V9" s="342" t="str">
        <f t="shared" si="0"/>
        <v>Working Budget</v>
      </c>
      <c r="W9" s="342" t="str">
        <f t="shared" si="0"/>
        <v>Working Budget</v>
      </c>
      <c r="X9" s="343" t="s">
        <v>250</v>
      </c>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row>
    <row r="10" spans="1:70" s="374" customFormat="1" ht="22.5" customHeight="1" collapsed="1" thickBot="1">
      <c r="A10" s="369"/>
      <c r="B10" s="370" t="s">
        <v>15</v>
      </c>
      <c r="C10" s="371" t="s">
        <v>18</v>
      </c>
      <c r="D10" s="371" t="s">
        <v>328</v>
      </c>
      <c r="E10" s="371" t="s">
        <v>20</v>
      </c>
      <c r="F10" s="371" t="s">
        <v>16</v>
      </c>
      <c r="G10" s="371" t="s">
        <v>19</v>
      </c>
      <c r="H10" s="372" t="s">
        <v>370</v>
      </c>
      <c r="I10" s="372" t="s">
        <v>368</v>
      </c>
      <c r="J10" s="373" t="s">
        <v>369</v>
      </c>
      <c r="K10" s="369"/>
      <c r="L10" s="348" t="str">
        <f t="shared" ref="L10:W10" si="1">TEXT(DATE($H$5,L$7,1),"mmm-yy")</f>
        <v>Jan-23</v>
      </c>
      <c r="M10" s="349" t="str">
        <f t="shared" si="1"/>
        <v>Feb-23</v>
      </c>
      <c r="N10" s="349" t="str">
        <f t="shared" si="1"/>
        <v>Mar-23</v>
      </c>
      <c r="O10" s="349" t="str">
        <f t="shared" si="1"/>
        <v>Apr-23</v>
      </c>
      <c r="P10" s="349" t="str">
        <f t="shared" si="1"/>
        <v>May-23</v>
      </c>
      <c r="Q10" s="349" t="str">
        <f t="shared" si="1"/>
        <v>Jun-23</v>
      </c>
      <c r="R10" s="349" t="str">
        <f t="shared" si="1"/>
        <v>Jul-23</v>
      </c>
      <c r="S10" s="349" t="str">
        <f t="shared" si="1"/>
        <v>Aug-23</v>
      </c>
      <c r="T10" s="349" t="str">
        <f t="shared" si="1"/>
        <v>Sep-23</v>
      </c>
      <c r="U10" s="349" t="str">
        <f t="shared" si="1"/>
        <v>Oct-23</v>
      </c>
      <c r="V10" s="349" t="str">
        <f t="shared" si="1"/>
        <v>Nov-23</v>
      </c>
      <c r="W10" s="349" t="str">
        <f t="shared" si="1"/>
        <v>Dec-23</v>
      </c>
      <c r="X10" s="350">
        <f>$H$5</f>
        <v>2023</v>
      </c>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row>
    <row r="11" spans="1:70" s="340" customFormat="1" ht="11.25" customHeight="1" thickBot="1">
      <c r="A11" s="333"/>
      <c r="B11" s="333"/>
      <c r="C11" s="243"/>
      <c r="D11" s="338"/>
      <c r="E11" s="243"/>
      <c r="F11" s="338"/>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row>
    <row r="12" spans="1:70" s="340" customFormat="1" ht="15">
      <c r="A12" s="333"/>
      <c r="B12" s="351" t="s">
        <v>352</v>
      </c>
      <c r="C12" s="352" t="s">
        <v>337</v>
      </c>
      <c r="D12" s="352" t="s">
        <v>342</v>
      </c>
      <c r="E12" s="352" t="s">
        <v>367</v>
      </c>
      <c r="F12" s="353" t="str">
        <f t="shared" ref="F12:F22" si="2">$B$5</f>
        <v>Sales</v>
      </c>
      <c r="G12" s="352" t="s">
        <v>22</v>
      </c>
      <c r="H12" s="354" t="s">
        <v>371</v>
      </c>
      <c r="I12" s="355" t="s">
        <v>375</v>
      </c>
      <c r="J12" s="356" t="s">
        <v>205</v>
      </c>
      <c r="K12" s="333"/>
      <c r="L12" s="449">
        <v>0</v>
      </c>
      <c r="M12" s="450">
        <v>0</v>
      </c>
      <c r="N12" s="450">
        <v>0</v>
      </c>
      <c r="O12" s="450">
        <v>20000</v>
      </c>
      <c r="P12" s="450">
        <v>0</v>
      </c>
      <c r="Q12" s="450">
        <v>0</v>
      </c>
      <c r="R12" s="450">
        <v>20000</v>
      </c>
      <c r="S12" s="450">
        <v>10000</v>
      </c>
      <c r="T12" s="450">
        <v>10000</v>
      </c>
      <c r="U12" s="450">
        <v>20000</v>
      </c>
      <c r="V12" s="450">
        <v>0</v>
      </c>
      <c r="W12" s="450">
        <v>87000</v>
      </c>
      <c r="X12" s="462">
        <f t="shared" ref="X12:X22" si="3">SUM(L12:W12)</f>
        <v>167000</v>
      </c>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row>
    <row r="13" spans="1:70" s="340" customFormat="1" ht="15">
      <c r="A13" s="333"/>
      <c r="B13" s="357" t="s">
        <v>353</v>
      </c>
      <c r="C13" s="358" t="s">
        <v>338</v>
      </c>
      <c r="D13" s="358" t="s">
        <v>346</v>
      </c>
      <c r="E13" s="358" t="s">
        <v>365</v>
      </c>
      <c r="F13" s="359" t="str">
        <f t="shared" si="2"/>
        <v>Sales</v>
      </c>
      <c r="G13" s="358" t="s">
        <v>22</v>
      </c>
      <c r="H13" s="344" t="s">
        <v>372</v>
      </c>
      <c r="I13" s="360" t="s">
        <v>376</v>
      </c>
      <c r="J13" s="361" t="s">
        <v>380</v>
      </c>
      <c r="K13" s="333"/>
      <c r="L13" s="451">
        <v>39500</v>
      </c>
      <c r="M13" s="428">
        <v>46900</v>
      </c>
      <c r="N13" s="428">
        <v>31000</v>
      </c>
      <c r="O13" s="428">
        <v>70000</v>
      </c>
      <c r="P13" s="428">
        <v>45000</v>
      </c>
      <c r="Q13" s="428">
        <v>41000</v>
      </c>
      <c r="R13" s="428">
        <v>60000</v>
      </c>
      <c r="S13" s="428">
        <v>5000</v>
      </c>
      <c r="T13" s="428">
        <v>5000</v>
      </c>
      <c r="U13" s="428">
        <v>70000</v>
      </c>
      <c r="V13" s="428">
        <v>45000</v>
      </c>
      <c r="W13" s="428">
        <v>0</v>
      </c>
      <c r="X13" s="429">
        <f t="shared" si="3"/>
        <v>458400</v>
      </c>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row>
    <row r="14" spans="1:70" s="340" customFormat="1" ht="15">
      <c r="A14" s="333"/>
      <c r="B14" s="357" t="s">
        <v>354</v>
      </c>
      <c r="C14" s="358" t="s">
        <v>337</v>
      </c>
      <c r="D14" s="358" t="s">
        <v>347</v>
      </c>
      <c r="E14" s="358" t="s">
        <v>363</v>
      </c>
      <c r="F14" s="359" t="str">
        <f t="shared" si="2"/>
        <v>Sales</v>
      </c>
      <c r="G14" s="358" t="s">
        <v>22</v>
      </c>
      <c r="H14" s="344" t="s">
        <v>373</v>
      </c>
      <c r="I14" s="340" t="s">
        <v>377</v>
      </c>
      <c r="J14" s="361" t="s">
        <v>205</v>
      </c>
      <c r="K14" s="333"/>
      <c r="L14" s="451">
        <v>19750</v>
      </c>
      <c r="M14" s="428">
        <v>0</v>
      </c>
      <c r="N14" s="428">
        <v>31000</v>
      </c>
      <c r="O14" s="428">
        <v>0</v>
      </c>
      <c r="P14" s="428">
        <v>0</v>
      </c>
      <c r="Q14" s="428">
        <v>21560</v>
      </c>
      <c r="R14" s="428">
        <v>2000</v>
      </c>
      <c r="S14" s="428">
        <v>10000</v>
      </c>
      <c r="T14" s="428">
        <v>10000</v>
      </c>
      <c r="U14" s="428">
        <v>2500</v>
      </c>
      <c r="V14" s="428">
        <v>0</v>
      </c>
      <c r="W14" s="428">
        <v>0</v>
      </c>
      <c r="X14" s="429">
        <f t="shared" si="3"/>
        <v>96810</v>
      </c>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row>
    <row r="15" spans="1:70" s="340" customFormat="1" ht="15">
      <c r="A15" s="333"/>
      <c r="B15" s="357" t="s">
        <v>354</v>
      </c>
      <c r="C15" s="358" t="s">
        <v>340</v>
      </c>
      <c r="D15" s="358" t="s">
        <v>343</v>
      </c>
      <c r="E15" s="358" t="s">
        <v>364</v>
      </c>
      <c r="F15" s="359" t="str">
        <f t="shared" si="2"/>
        <v>Sales</v>
      </c>
      <c r="G15" s="358" t="s">
        <v>22</v>
      </c>
      <c r="H15" s="344" t="s">
        <v>374</v>
      </c>
      <c r="I15" s="340" t="s">
        <v>378</v>
      </c>
      <c r="J15" s="361" t="s">
        <v>379</v>
      </c>
      <c r="K15" s="333"/>
      <c r="L15" s="451">
        <v>19750</v>
      </c>
      <c r="M15" s="428">
        <v>0</v>
      </c>
      <c r="N15" s="428">
        <v>31000</v>
      </c>
      <c r="O15" s="428">
        <v>0</v>
      </c>
      <c r="P15" s="428">
        <v>45000</v>
      </c>
      <c r="Q15" s="428">
        <v>19440</v>
      </c>
      <c r="R15" s="428">
        <v>0</v>
      </c>
      <c r="S15" s="428">
        <v>56000</v>
      </c>
      <c r="T15" s="428">
        <v>56000</v>
      </c>
      <c r="U15" s="428">
        <v>2500</v>
      </c>
      <c r="V15" s="428">
        <v>45000</v>
      </c>
      <c r="W15" s="428">
        <v>0</v>
      </c>
      <c r="X15" s="429">
        <f t="shared" si="3"/>
        <v>274690</v>
      </c>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row>
    <row r="16" spans="1:70" s="340" customFormat="1" ht="15">
      <c r="A16" s="333"/>
      <c r="B16" s="357" t="s">
        <v>354</v>
      </c>
      <c r="C16" s="358" t="s">
        <v>21</v>
      </c>
      <c r="D16" s="358" t="s">
        <v>289</v>
      </c>
      <c r="E16" s="358" t="s">
        <v>23</v>
      </c>
      <c r="F16" s="359" t="str">
        <f t="shared" si="2"/>
        <v>Sales</v>
      </c>
      <c r="G16" s="358" t="s">
        <v>22</v>
      </c>
      <c r="H16" s="344" t="s">
        <v>272</v>
      </c>
      <c r="I16" s="344" t="s">
        <v>272</v>
      </c>
      <c r="J16" s="362" t="s">
        <v>272</v>
      </c>
      <c r="K16" s="333"/>
      <c r="L16" s="451">
        <v>0</v>
      </c>
      <c r="M16" s="428">
        <v>0</v>
      </c>
      <c r="N16" s="428">
        <v>0</v>
      </c>
      <c r="O16" s="428">
        <v>0</v>
      </c>
      <c r="P16" s="428">
        <v>0</v>
      </c>
      <c r="Q16" s="428">
        <v>0</v>
      </c>
      <c r="R16" s="428">
        <v>0</v>
      </c>
      <c r="S16" s="428">
        <v>0</v>
      </c>
      <c r="T16" s="428">
        <v>0</v>
      </c>
      <c r="U16" s="428">
        <v>0</v>
      </c>
      <c r="V16" s="428">
        <v>0</v>
      </c>
      <c r="W16" s="428">
        <v>0</v>
      </c>
      <c r="X16" s="429">
        <f t="shared" si="3"/>
        <v>0</v>
      </c>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row>
    <row r="17" spans="1:70" s="340" customFormat="1" ht="15">
      <c r="A17" s="333"/>
      <c r="B17" s="357" t="s">
        <v>354</v>
      </c>
      <c r="C17" s="358" t="s">
        <v>21</v>
      </c>
      <c r="D17" s="358" t="s">
        <v>289</v>
      </c>
      <c r="E17" s="358" t="s">
        <v>23</v>
      </c>
      <c r="F17" s="359" t="str">
        <f t="shared" si="2"/>
        <v>Sales</v>
      </c>
      <c r="G17" s="358" t="s">
        <v>22</v>
      </c>
      <c r="H17" s="344" t="s">
        <v>272</v>
      </c>
      <c r="I17" s="344" t="s">
        <v>272</v>
      </c>
      <c r="J17" s="362" t="s">
        <v>272</v>
      </c>
      <c r="K17" s="333"/>
      <c r="L17" s="451">
        <v>0</v>
      </c>
      <c r="M17" s="428">
        <v>0</v>
      </c>
      <c r="N17" s="428">
        <v>0</v>
      </c>
      <c r="O17" s="428">
        <v>0</v>
      </c>
      <c r="P17" s="428">
        <v>0</v>
      </c>
      <c r="Q17" s="428">
        <v>0</v>
      </c>
      <c r="R17" s="428">
        <v>0</v>
      </c>
      <c r="S17" s="428">
        <v>0</v>
      </c>
      <c r="T17" s="428">
        <v>0</v>
      </c>
      <c r="U17" s="428">
        <v>0</v>
      </c>
      <c r="V17" s="428">
        <v>0</v>
      </c>
      <c r="W17" s="428">
        <v>0</v>
      </c>
      <c r="X17" s="429">
        <f t="shared" si="3"/>
        <v>0</v>
      </c>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row>
    <row r="18" spans="1:70" s="340" customFormat="1" ht="15">
      <c r="A18" s="333"/>
      <c r="B18" s="357" t="s">
        <v>352</v>
      </c>
      <c r="C18" s="358" t="s">
        <v>21</v>
      </c>
      <c r="D18" s="358" t="s">
        <v>289</v>
      </c>
      <c r="E18" s="358" t="s">
        <v>23</v>
      </c>
      <c r="F18" s="359" t="str">
        <f t="shared" si="2"/>
        <v>Sales</v>
      </c>
      <c r="G18" s="358" t="s">
        <v>22</v>
      </c>
      <c r="H18" s="344" t="s">
        <v>272</v>
      </c>
      <c r="I18" s="344" t="s">
        <v>272</v>
      </c>
      <c r="J18" s="362" t="s">
        <v>272</v>
      </c>
      <c r="K18" s="333"/>
      <c r="L18" s="451">
        <v>0</v>
      </c>
      <c r="M18" s="428">
        <v>0</v>
      </c>
      <c r="N18" s="428">
        <v>0</v>
      </c>
      <c r="O18" s="428">
        <v>0</v>
      </c>
      <c r="P18" s="428">
        <v>0</v>
      </c>
      <c r="Q18" s="428">
        <v>0</v>
      </c>
      <c r="R18" s="428">
        <v>0</v>
      </c>
      <c r="S18" s="428">
        <v>0</v>
      </c>
      <c r="T18" s="428">
        <v>0</v>
      </c>
      <c r="U18" s="428">
        <v>0</v>
      </c>
      <c r="V18" s="428">
        <v>0</v>
      </c>
      <c r="W18" s="428">
        <v>0</v>
      </c>
      <c r="X18" s="429">
        <f t="shared" si="3"/>
        <v>0</v>
      </c>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row>
    <row r="19" spans="1:70" s="340" customFormat="1" ht="15">
      <c r="A19" s="333"/>
      <c r="B19" s="357" t="s">
        <v>352</v>
      </c>
      <c r="C19" s="358" t="s">
        <v>21</v>
      </c>
      <c r="D19" s="358" t="s">
        <v>289</v>
      </c>
      <c r="E19" s="358" t="s">
        <v>23</v>
      </c>
      <c r="F19" s="359" t="str">
        <f t="shared" si="2"/>
        <v>Sales</v>
      </c>
      <c r="G19" s="358" t="s">
        <v>22</v>
      </c>
      <c r="H19" s="344" t="s">
        <v>272</v>
      </c>
      <c r="I19" s="344" t="s">
        <v>272</v>
      </c>
      <c r="J19" s="362" t="s">
        <v>272</v>
      </c>
      <c r="K19" s="333"/>
      <c r="L19" s="451">
        <v>0</v>
      </c>
      <c r="M19" s="428">
        <v>0</v>
      </c>
      <c r="N19" s="428">
        <v>0</v>
      </c>
      <c r="O19" s="428">
        <v>0</v>
      </c>
      <c r="P19" s="428">
        <v>0</v>
      </c>
      <c r="Q19" s="428">
        <v>0</v>
      </c>
      <c r="R19" s="428">
        <v>0</v>
      </c>
      <c r="S19" s="428">
        <v>0</v>
      </c>
      <c r="T19" s="428">
        <v>0</v>
      </c>
      <c r="U19" s="428">
        <v>0</v>
      </c>
      <c r="V19" s="428">
        <v>0</v>
      </c>
      <c r="W19" s="428">
        <v>0</v>
      </c>
      <c r="X19" s="429">
        <f t="shared" si="3"/>
        <v>0</v>
      </c>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row>
    <row r="20" spans="1:70" s="340" customFormat="1" ht="15">
      <c r="A20" s="333"/>
      <c r="B20" s="357" t="s">
        <v>353</v>
      </c>
      <c r="C20" s="358" t="s">
        <v>21</v>
      </c>
      <c r="D20" s="358" t="s">
        <v>289</v>
      </c>
      <c r="E20" s="358" t="s">
        <v>23</v>
      </c>
      <c r="F20" s="359" t="str">
        <f t="shared" si="2"/>
        <v>Sales</v>
      </c>
      <c r="G20" s="358" t="s">
        <v>22</v>
      </c>
      <c r="H20" s="344" t="s">
        <v>272</v>
      </c>
      <c r="I20" s="344" t="s">
        <v>272</v>
      </c>
      <c r="J20" s="362" t="s">
        <v>272</v>
      </c>
      <c r="K20" s="333"/>
      <c r="L20" s="451">
        <v>0</v>
      </c>
      <c r="M20" s="428">
        <v>0</v>
      </c>
      <c r="N20" s="428">
        <v>0</v>
      </c>
      <c r="O20" s="428">
        <v>0</v>
      </c>
      <c r="P20" s="428">
        <v>0</v>
      </c>
      <c r="Q20" s="428">
        <v>0</v>
      </c>
      <c r="R20" s="428">
        <v>0</v>
      </c>
      <c r="S20" s="428">
        <v>0</v>
      </c>
      <c r="T20" s="428">
        <v>0</v>
      </c>
      <c r="U20" s="428">
        <v>0</v>
      </c>
      <c r="V20" s="428">
        <v>0</v>
      </c>
      <c r="W20" s="428">
        <v>0</v>
      </c>
      <c r="X20" s="429">
        <f t="shared" si="3"/>
        <v>0</v>
      </c>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row>
    <row r="21" spans="1:70" s="340" customFormat="1" ht="15">
      <c r="A21" s="333"/>
      <c r="B21" s="357" t="s">
        <v>353</v>
      </c>
      <c r="C21" s="358" t="s">
        <v>21</v>
      </c>
      <c r="D21" s="358" t="s">
        <v>289</v>
      </c>
      <c r="E21" s="358" t="s">
        <v>23</v>
      </c>
      <c r="F21" s="359" t="str">
        <f t="shared" si="2"/>
        <v>Sales</v>
      </c>
      <c r="G21" s="358" t="s">
        <v>22</v>
      </c>
      <c r="H21" s="344" t="s">
        <v>272</v>
      </c>
      <c r="I21" s="344" t="s">
        <v>272</v>
      </c>
      <c r="J21" s="362" t="s">
        <v>272</v>
      </c>
      <c r="K21" s="333"/>
      <c r="L21" s="451">
        <v>0</v>
      </c>
      <c r="M21" s="428">
        <v>0</v>
      </c>
      <c r="N21" s="428">
        <v>0</v>
      </c>
      <c r="O21" s="428">
        <v>0</v>
      </c>
      <c r="P21" s="428">
        <v>0</v>
      </c>
      <c r="Q21" s="428">
        <v>0</v>
      </c>
      <c r="R21" s="428">
        <v>0</v>
      </c>
      <c r="S21" s="428">
        <v>0</v>
      </c>
      <c r="T21" s="428">
        <v>0</v>
      </c>
      <c r="U21" s="428">
        <v>0</v>
      </c>
      <c r="V21" s="428">
        <v>0</v>
      </c>
      <c r="W21" s="428">
        <v>0</v>
      </c>
      <c r="X21" s="429">
        <f t="shared" si="3"/>
        <v>0</v>
      </c>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row>
    <row r="22" spans="1:70" s="340" customFormat="1" thickBot="1">
      <c r="A22" s="333"/>
      <c r="B22" s="363" t="s">
        <v>352</v>
      </c>
      <c r="C22" s="364" t="s">
        <v>21</v>
      </c>
      <c r="D22" s="364" t="s">
        <v>289</v>
      </c>
      <c r="E22" s="364" t="s">
        <v>23</v>
      </c>
      <c r="F22" s="365" t="str">
        <f t="shared" si="2"/>
        <v>Sales</v>
      </c>
      <c r="G22" s="364" t="s">
        <v>22</v>
      </c>
      <c r="H22" s="366" t="s">
        <v>272</v>
      </c>
      <c r="I22" s="366" t="s">
        <v>272</v>
      </c>
      <c r="J22" s="367" t="s">
        <v>272</v>
      </c>
      <c r="K22" s="333"/>
      <c r="L22" s="452">
        <v>0</v>
      </c>
      <c r="M22" s="453">
        <v>0</v>
      </c>
      <c r="N22" s="453">
        <v>0</v>
      </c>
      <c r="O22" s="453">
        <v>0</v>
      </c>
      <c r="P22" s="453">
        <v>0</v>
      </c>
      <c r="Q22" s="453">
        <v>0</v>
      </c>
      <c r="R22" s="453">
        <v>0</v>
      </c>
      <c r="S22" s="453">
        <v>0</v>
      </c>
      <c r="T22" s="453">
        <v>0</v>
      </c>
      <c r="U22" s="453">
        <v>0</v>
      </c>
      <c r="V22" s="453">
        <v>0</v>
      </c>
      <c r="W22" s="453">
        <v>0</v>
      </c>
      <c r="X22" s="463">
        <f t="shared" si="3"/>
        <v>0</v>
      </c>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row>
    <row r="23" spans="1:70" s="340" customFormat="1" ht="15">
      <c r="A23" s="33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row>
    <row r="24" spans="1:70" s="340" customFormat="1" thickBot="1">
      <c r="A24" s="333"/>
      <c r="B24" s="333"/>
      <c r="C24" s="333"/>
      <c r="D24" s="333"/>
      <c r="E24" s="333"/>
      <c r="F24" s="333"/>
      <c r="G24" s="333"/>
      <c r="H24" s="333"/>
      <c r="I24" s="333"/>
      <c r="J24" s="333"/>
      <c r="K24" s="333"/>
      <c r="L24" s="368">
        <f>SUM(L12:L22)</f>
        <v>79000</v>
      </c>
      <c r="M24" s="368">
        <f t="shared" ref="M24:X24" si="4">SUM(M12:M22)</f>
        <v>46900</v>
      </c>
      <c r="N24" s="368">
        <f t="shared" si="4"/>
        <v>93000</v>
      </c>
      <c r="O24" s="368">
        <f t="shared" si="4"/>
        <v>90000</v>
      </c>
      <c r="P24" s="368">
        <f t="shared" si="4"/>
        <v>90000</v>
      </c>
      <c r="Q24" s="368">
        <f t="shared" si="4"/>
        <v>82000</v>
      </c>
      <c r="R24" s="368">
        <f t="shared" si="4"/>
        <v>82000</v>
      </c>
      <c r="S24" s="368">
        <f t="shared" si="4"/>
        <v>81000</v>
      </c>
      <c r="T24" s="368">
        <f t="shared" si="4"/>
        <v>81000</v>
      </c>
      <c r="U24" s="368">
        <f t="shared" si="4"/>
        <v>95000</v>
      </c>
      <c r="V24" s="368">
        <f t="shared" si="4"/>
        <v>90000</v>
      </c>
      <c r="W24" s="368">
        <f t="shared" si="4"/>
        <v>87000</v>
      </c>
      <c r="X24" s="368">
        <f t="shared" si="4"/>
        <v>996900</v>
      </c>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row>
    <row r="25" spans="1:70" s="340" customFormat="1" thickTop="1">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row>
    <row r="26" spans="1:70" s="340" customFormat="1" ht="15">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row>
    <row r="27" spans="1:70">
      <c r="C27" s="409" t="s">
        <v>296</v>
      </c>
      <c r="D27" s="410"/>
      <c r="E27" s="410"/>
      <c r="F27" s="142"/>
      <c r="G27" s="142"/>
      <c r="H27" s="142"/>
      <c r="I27" s="320"/>
      <c r="J27" s="246"/>
      <c r="K27" s="333"/>
      <c r="L27" s="333"/>
      <c r="M27" s="333"/>
      <c r="N27" s="333"/>
      <c r="O27" s="333"/>
      <c r="P27" s="333"/>
      <c r="Q27" s="333"/>
    </row>
    <row r="28" spans="1:70" ht="17" thickBot="1">
      <c r="C28" s="142"/>
      <c r="D28" s="142"/>
      <c r="E28" s="142"/>
      <c r="F28" s="142"/>
      <c r="G28" s="142"/>
      <c r="H28" s="142"/>
      <c r="I28" s="318"/>
      <c r="J28" s="246"/>
      <c r="K28" s="333"/>
      <c r="L28" s="333"/>
      <c r="M28" s="333"/>
      <c r="N28" s="333"/>
      <c r="O28" s="333"/>
      <c r="P28" s="333"/>
      <c r="Q28" s="333"/>
    </row>
    <row r="29" spans="1:70" ht="63" customHeight="1">
      <c r="C29" s="543" t="s">
        <v>401</v>
      </c>
      <c r="D29" s="544"/>
      <c r="E29" s="544"/>
      <c r="F29" s="544"/>
      <c r="G29" s="544"/>
      <c r="H29" s="544"/>
      <c r="I29" s="544"/>
      <c r="J29" s="545"/>
      <c r="K29" s="333"/>
      <c r="L29" s="333"/>
      <c r="M29" s="333"/>
      <c r="N29" s="333"/>
      <c r="O29" s="333"/>
      <c r="P29" s="333"/>
      <c r="Q29" s="333"/>
    </row>
    <row r="30" spans="1:70" ht="8.25" customHeight="1">
      <c r="C30" s="321"/>
      <c r="D30" s="142"/>
      <c r="E30" s="142"/>
      <c r="F30" s="142"/>
      <c r="G30" s="142"/>
      <c r="H30" s="142"/>
      <c r="I30" s="318"/>
      <c r="J30" s="375"/>
      <c r="K30" s="333"/>
      <c r="L30" s="333"/>
      <c r="M30" s="333"/>
      <c r="N30" s="333"/>
      <c r="O30" s="333"/>
      <c r="P30" s="333"/>
      <c r="Q30" s="333"/>
    </row>
    <row r="31" spans="1:70" s="378" customFormat="1" ht="45" customHeight="1">
      <c r="A31" s="376"/>
      <c r="B31" s="376"/>
      <c r="C31" s="379" t="s">
        <v>299</v>
      </c>
      <c r="D31" s="567" t="s">
        <v>402</v>
      </c>
      <c r="E31" s="567"/>
      <c r="F31" s="567"/>
      <c r="G31" s="567"/>
      <c r="H31" s="567"/>
      <c r="I31" s="567"/>
      <c r="J31" s="568"/>
      <c r="K31" s="377"/>
      <c r="L31" s="377"/>
      <c r="M31" s="377"/>
      <c r="N31" s="377"/>
      <c r="O31" s="377"/>
      <c r="P31" s="377"/>
      <c r="Q31" s="377"/>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row>
    <row r="32" spans="1:70" s="378" customFormat="1" ht="60" customHeight="1" thickBot="1">
      <c r="A32" s="376"/>
      <c r="B32" s="376"/>
      <c r="C32" s="380" t="s">
        <v>312</v>
      </c>
      <c r="D32" s="569" t="s">
        <v>386</v>
      </c>
      <c r="E32" s="569"/>
      <c r="F32" s="569"/>
      <c r="G32" s="569"/>
      <c r="H32" s="569"/>
      <c r="I32" s="569"/>
      <c r="J32" s="570"/>
      <c r="K32" s="377"/>
      <c r="L32" s="377"/>
      <c r="M32" s="377"/>
      <c r="N32" s="377"/>
      <c r="O32" s="377"/>
      <c r="P32" s="377"/>
      <c r="Q32" s="377"/>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row>
    <row r="33" spans="3:17" ht="17" thickBot="1">
      <c r="M33" s="333"/>
      <c r="N33" s="333"/>
      <c r="O33" s="333"/>
      <c r="P33" s="333"/>
      <c r="Q33" s="333"/>
    </row>
    <row r="34" spans="3:17" ht="49" thickBot="1">
      <c r="C34" s="319" t="s">
        <v>294</v>
      </c>
      <c r="D34" s="542" t="s">
        <v>329</v>
      </c>
      <c r="E34" s="530"/>
      <c r="F34" s="28"/>
      <c r="G34" s="28"/>
      <c r="M34" s="333"/>
      <c r="N34" s="333"/>
      <c r="O34" s="333"/>
      <c r="P34" s="333"/>
      <c r="Q34" s="333"/>
    </row>
  </sheetData>
  <mergeCells count="4">
    <mergeCell ref="C29:J29"/>
    <mergeCell ref="D31:J31"/>
    <mergeCell ref="D32:J32"/>
    <mergeCell ref="D34:E34"/>
  </mergeCells>
  <conditionalFormatting sqref="C28:C31 C34">
    <cfRule type="expression" dxfId="15" priority="13">
      <formula>C28="New Hire"</formula>
    </cfRule>
    <cfRule type="expression" dxfId="14" priority="14">
      <formula>C28="Posted"</formula>
    </cfRule>
    <cfRule type="expression" dxfId="13" priority="15">
      <formula>C28="Approved"</formula>
    </cfRule>
    <cfRule type="expression" dxfId="12" priority="16">
      <formula>C28="Requested"</formula>
    </cfRule>
  </conditionalFormatting>
  <conditionalFormatting sqref="I27">
    <cfRule type="expression" dxfId="11" priority="9">
      <formula>I27="New Hire"</formula>
    </cfRule>
    <cfRule type="expression" dxfId="10" priority="10">
      <formula>I27="Posted"</formula>
    </cfRule>
    <cfRule type="expression" dxfId="9" priority="11">
      <formula>I27="Approved"</formula>
    </cfRule>
    <cfRule type="expression" dxfId="8" priority="12">
      <formula>I27="Requested"</formula>
    </cfRule>
  </conditionalFormatting>
  <conditionalFormatting sqref="C27">
    <cfRule type="expression" dxfId="7" priority="5">
      <formula>C27="New Hire"</formula>
    </cfRule>
    <cfRule type="expression" dxfId="6" priority="6">
      <formula>C27="Posted"</formula>
    </cfRule>
    <cfRule type="expression" dxfId="5" priority="7">
      <formula>C27="Approved"</formula>
    </cfRule>
    <cfRule type="expression" dxfId="4" priority="8">
      <formula>C27="Requested"</formula>
    </cfRule>
  </conditionalFormatting>
  <conditionalFormatting sqref="C32">
    <cfRule type="expression" dxfId="3" priority="1">
      <formula>C32="New Hire"</formula>
    </cfRule>
    <cfRule type="expression" dxfId="2" priority="2">
      <formula>C32="Posted"</formula>
    </cfRule>
    <cfRule type="expression" dxfId="1" priority="3">
      <formula>C32="Approved"</formula>
    </cfRule>
    <cfRule type="expression" dxfId="0" priority="4">
      <formula>C32="Requested"</formula>
    </cfRule>
  </conditionalFormatting>
  <dataValidations count="2">
    <dataValidation type="list" allowBlank="1" showInputMessage="1" showErrorMessage="1" sqref="B5" xr:uid="{C777C475-8B5E-4158-A545-D4A9766A1968}">
      <formula1>Departments</formula1>
    </dataValidation>
    <dataValidation type="list" allowBlank="1" showInputMessage="1" showErrorMessage="1" sqref="F11 H5 F6" xr:uid="{ACE4959C-C5E7-4B83-B9C0-4418E001BD68}">
      <formula1>Years</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879CD2D0-993E-469E-99BC-A6B9C411A970}">
          <x14:formula1>
            <xm:f>'Budget Drivers'!$U$11:$U$21</xm:f>
          </x14:formula1>
          <xm:sqref>D12:D22</xm:sqref>
        </x14:dataValidation>
        <x14:dataValidation type="list" allowBlank="1" showInputMessage="1" showErrorMessage="1" xr:uid="{6CF85F30-8A5A-45BB-9CFA-47F8F7BEBD26}">
          <x14:formula1>
            <xm:f>'Budget Drivers'!$S$11:$S$15</xm:f>
          </x14:formula1>
          <xm:sqref>C12:C22</xm:sqref>
        </x14:dataValidation>
        <x14:dataValidation type="list" allowBlank="1" showInputMessage="1" showErrorMessage="1" xr:uid="{077D2EDD-0E11-4490-A4BB-D7A6CC73EC20}">
          <x14:formula1>
            <xm:f>'Budget Drivers'!$V$11:$V$24</xm:f>
          </x14:formula1>
          <xm:sqref>E12:E22</xm:sqref>
        </x14:dataValidation>
        <x14:dataValidation type="list" allowBlank="1" showInputMessage="1" showErrorMessage="1" xr:uid="{A79432B8-80D0-40F0-94ED-FBCA4791A38B}">
          <x14:formula1>
            <xm:f>'Budget Drivers'!$H$11:$H$21</xm:f>
          </x14:formula1>
          <xm:sqref>D5:D6 D11</xm:sqref>
        </x14:dataValidation>
        <x14:dataValidation type="list" allowBlank="1" showInputMessage="1" showErrorMessage="1" xr:uid="{DC67C105-481F-4019-8EFE-1D4F1F26657B}">
          <x14:formula1>
            <xm:f>'Budget Drivers'!$M$20:$M$22</xm:f>
          </x14:formula1>
          <xm:sqref>B12:B22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DA1E-CC5C-4C89-A329-3C37EB661511}">
  <sheetPr>
    <tabColor theme="4" tint="0.59999389629810485"/>
  </sheetPr>
  <dimension ref="A1:BV84"/>
  <sheetViews>
    <sheetView showGridLines="0" topLeftCell="F1" zoomScaleNormal="100" workbookViewId="0">
      <selection activeCell="F3" sqref="F3"/>
    </sheetView>
  </sheetViews>
  <sheetFormatPr baseColWidth="10" defaultColWidth="8.6640625" defaultRowHeight="14" outlineLevelRow="1" outlineLevelCol="1"/>
  <cols>
    <col min="1" max="1" width="13.6640625" style="45" hidden="1" customWidth="1" outlineLevel="1"/>
    <col min="2" max="2" width="8.6640625" style="45" hidden="1" customWidth="1" outlineLevel="1"/>
    <col min="3" max="4" width="10" style="45" hidden="1" customWidth="1" outlineLevel="1"/>
    <col min="5" max="5" width="12.1640625" style="45" hidden="1" customWidth="1" outlineLevel="1"/>
    <col min="6" max="6" width="3" style="45" customWidth="1" collapsed="1"/>
    <col min="7" max="7" width="28.1640625" style="45" customWidth="1"/>
    <col min="8" max="8" width="30" style="45" customWidth="1"/>
    <col min="9" max="9" width="15.1640625" style="45" customWidth="1"/>
    <col min="10" max="10" width="15.83203125" style="45" customWidth="1"/>
    <col min="11" max="11" width="12.33203125" style="45" bestFit="1" customWidth="1"/>
    <col min="12" max="13" width="7.83203125" style="45" customWidth="1"/>
    <col min="14" max="14" width="25.83203125" style="45" customWidth="1"/>
    <col min="15" max="15" width="1.33203125" style="45" customWidth="1"/>
    <col min="16" max="28" width="9.83203125" style="45" customWidth="1"/>
    <col min="29" max="16384" width="8.6640625" style="45"/>
  </cols>
  <sheetData>
    <row r="1" spans="1:74" s="465" customFormat="1" ht="26.25" customHeight="1" thickBot="1">
      <c r="A1" s="454"/>
      <c r="B1" s="454"/>
      <c r="C1" s="454"/>
      <c r="D1" s="454"/>
      <c r="E1" s="454"/>
      <c r="F1" s="454"/>
      <c r="G1" s="454" t="str">
        <f>"Company Name"&amp;" | "&amp;G5&amp;" T&amp;E Planning"</f>
        <v>Company Name | Sales T&amp;E Planning</v>
      </c>
      <c r="H1" s="454"/>
      <c r="I1" s="454"/>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row>
    <row r="2" spans="1:74" s="15" customFormat="1" ht="6.75" customHeight="1">
      <c r="A2" s="47"/>
      <c r="B2" s="47"/>
      <c r="C2" s="47"/>
      <c r="D2" s="47"/>
      <c r="E2" s="47"/>
      <c r="F2" s="47"/>
      <c r="G2" s="47"/>
      <c r="H2" s="47"/>
      <c r="I2" s="47"/>
      <c r="J2" s="47"/>
      <c r="K2" s="47"/>
      <c r="L2" s="47"/>
      <c r="M2" s="47"/>
      <c r="N2" s="47"/>
      <c r="O2" s="47"/>
      <c r="P2" s="47"/>
      <c r="Q2" s="47"/>
      <c r="R2" s="47"/>
      <c r="S2" s="47"/>
      <c r="T2" s="47"/>
      <c r="U2" s="49"/>
      <c r="V2" s="47"/>
      <c r="W2" s="47"/>
      <c r="X2" s="47"/>
      <c r="Y2" s="47"/>
      <c r="Z2" s="47"/>
      <c r="AA2" s="47"/>
      <c r="AB2" s="47"/>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row>
    <row r="3" spans="1:74" s="44" customFormat="1" ht="15" customHeight="1">
      <c r="A3" s="47"/>
      <c r="B3" s="47"/>
      <c r="C3" s="47"/>
      <c r="D3" s="47"/>
      <c r="E3" s="47"/>
      <c r="F3" s="47"/>
      <c r="G3" s="242" t="s">
        <v>16</v>
      </c>
      <c r="H3" s="243"/>
      <c r="I3" s="242" t="s">
        <v>138</v>
      </c>
      <c r="J3" s="243"/>
      <c r="K3" s="242" t="s">
        <v>154</v>
      </c>
      <c r="L3" s="243"/>
      <c r="M3" s="243"/>
      <c r="N3" s="243"/>
      <c r="O3" s="47"/>
      <c r="P3" s="47"/>
      <c r="Q3" s="47"/>
      <c r="R3" s="47"/>
      <c r="S3" s="47"/>
      <c r="T3" s="47"/>
      <c r="U3" s="47"/>
      <c r="V3" s="47"/>
      <c r="W3" s="47"/>
      <c r="X3" s="47"/>
      <c r="Y3" s="47"/>
      <c r="Z3" s="47"/>
      <c r="AA3" s="47"/>
      <c r="AB3" s="47"/>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row>
    <row r="4" spans="1:74" s="15" customFormat="1" ht="6.75" customHeight="1">
      <c r="A4" s="47"/>
      <c r="B4" s="47"/>
      <c r="C4" s="47"/>
      <c r="D4" s="47"/>
      <c r="E4" s="47"/>
      <c r="F4" s="47"/>
      <c r="G4" s="51"/>
      <c r="H4" s="243"/>
      <c r="I4" s="47"/>
      <c r="J4" s="243"/>
      <c r="K4" s="47"/>
      <c r="L4" s="47"/>
      <c r="M4" s="47"/>
      <c r="N4" s="243"/>
      <c r="O4" s="243"/>
      <c r="P4" s="48">
        <v>1</v>
      </c>
      <c r="Q4" s="48">
        <v>2</v>
      </c>
      <c r="R4" s="48">
        <v>3</v>
      </c>
      <c r="S4" s="48">
        <v>4</v>
      </c>
      <c r="T4" s="48">
        <v>5</v>
      </c>
      <c r="U4" s="48">
        <v>6</v>
      </c>
      <c r="V4" s="48">
        <v>7</v>
      </c>
      <c r="W4" s="48">
        <v>8</v>
      </c>
      <c r="X4" s="48">
        <v>9</v>
      </c>
      <c r="Y4" s="48">
        <v>10</v>
      </c>
      <c r="Z4" s="48">
        <v>11</v>
      </c>
      <c r="AA4" s="48">
        <v>12</v>
      </c>
      <c r="AB4" s="47"/>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row>
    <row r="5" spans="1:74" s="52" customFormat="1" ht="15.75" customHeight="1" thickBot="1">
      <c r="A5" s="51"/>
      <c r="B5" s="51"/>
      <c r="C5" s="51"/>
      <c r="D5" s="51"/>
      <c r="E5" s="51"/>
      <c r="F5" s="51"/>
      <c r="G5" s="50" t="s">
        <v>29</v>
      </c>
      <c r="H5" s="243"/>
      <c r="I5" s="50" t="s">
        <v>250</v>
      </c>
      <c r="J5" s="243"/>
      <c r="K5" s="50">
        <v>2023</v>
      </c>
      <c r="L5" s="51"/>
      <c r="M5" s="51"/>
      <c r="N5" s="243"/>
      <c r="O5" s="51"/>
      <c r="P5" s="51"/>
      <c r="Q5" s="51"/>
      <c r="R5" s="51"/>
      <c r="S5" s="51"/>
      <c r="T5" s="51"/>
      <c r="U5" s="51"/>
      <c r="V5" s="51"/>
      <c r="W5" s="51"/>
      <c r="X5" s="51"/>
      <c r="Y5" s="51"/>
      <c r="Z5" s="51"/>
      <c r="AA5" s="51"/>
      <c r="AB5" s="51"/>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row>
    <row r="6" spans="1:74" s="44" customFormat="1" ht="11.25" customHeight="1" thickTop="1" thickBo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row>
    <row r="7" spans="1:74" s="16" customFormat="1" ht="30.75" hidden="1" customHeight="1" outlineLevel="1" thickBot="1">
      <c r="A7" s="46"/>
      <c r="B7" s="46"/>
      <c r="C7" s="46"/>
      <c r="D7" s="46"/>
      <c r="E7" s="46"/>
      <c r="F7" s="46"/>
      <c r="G7" s="46"/>
      <c r="H7" s="46"/>
      <c r="I7" s="46"/>
      <c r="J7" s="46"/>
      <c r="K7" s="46"/>
      <c r="L7" s="46"/>
      <c r="M7" s="46"/>
      <c r="N7" s="53"/>
      <c r="O7" s="53"/>
      <c r="P7" s="329" t="str">
        <f>$I$5</f>
        <v>Working Budget</v>
      </c>
      <c r="Q7" s="330" t="str">
        <f t="shared" ref="Q7:AA7" si="0">$I$5</f>
        <v>Working Budget</v>
      </c>
      <c r="R7" s="330" t="str">
        <f t="shared" si="0"/>
        <v>Working Budget</v>
      </c>
      <c r="S7" s="330" t="str">
        <f t="shared" si="0"/>
        <v>Working Budget</v>
      </c>
      <c r="T7" s="330" t="str">
        <f t="shared" si="0"/>
        <v>Working Budget</v>
      </c>
      <c r="U7" s="330" t="str">
        <f t="shared" si="0"/>
        <v>Working Budget</v>
      </c>
      <c r="V7" s="330" t="str">
        <f t="shared" si="0"/>
        <v>Working Budget</v>
      </c>
      <c r="W7" s="330" t="str">
        <f t="shared" si="0"/>
        <v>Working Budget</v>
      </c>
      <c r="X7" s="330" t="str">
        <f t="shared" si="0"/>
        <v>Working Budget</v>
      </c>
      <c r="Y7" s="330" t="str">
        <f t="shared" si="0"/>
        <v>Working Budget</v>
      </c>
      <c r="Z7" s="330" t="str">
        <f t="shared" si="0"/>
        <v>Working Budget</v>
      </c>
      <c r="AA7" s="330" t="str">
        <f t="shared" si="0"/>
        <v>Working Budget</v>
      </c>
      <c r="AB7" s="331" t="s">
        <v>250</v>
      </c>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row>
    <row r="8" spans="1:74" s="66" customFormat="1" ht="15" collapsed="1" thickBot="1">
      <c r="A8" s="63"/>
      <c r="B8" s="63"/>
      <c r="C8" s="63"/>
      <c r="D8" s="63"/>
      <c r="E8" s="63"/>
      <c r="F8" s="63"/>
      <c r="G8" s="268" t="s">
        <v>15</v>
      </c>
      <c r="H8" s="269" t="s">
        <v>196</v>
      </c>
      <c r="I8" s="269" t="s">
        <v>197</v>
      </c>
      <c r="J8" s="269" t="s">
        <v>198</v>
      </c>
      <c r="K8" s="269" t="s">
        <v>282</v>
      </c>
      <c r="L8" s="269" t="s">
        <v>199</v>
      </c>
      <c r="M8" s="269" t="s">
        <v>200</v>
      </c>
      <c r="N8" s="270" t="s">
        <v>228</v>
      </c>
      <c r="O8" s="64"/>
      <c r="P8" s="345" t="str">
        <f>TEXT(DATE($K$5,P$4,1),"mmm-yy")</f>
        <v>Jan-23</v>
      </c>
      <c r="Q8" s="346" t="str">
        <f t="shared" ref="Q8:AA8" si="1">TEXT(DATE($K$5,Q$4,1),"mmm-yy")</f>
        <v>Feb-23</v>
      </c>
      <c r="R8" s="346" t="str">
        <f t="shared" si="1"/>
        <v>Mar-23</v>
      </c>
      <c r="S8" s="346" t="str">
        <f t="shared" si="1"/>
        <v>Apr-23</v>
      </c>
      <c r="T8" s="346" t="str">
        <f t="shared" si="1"/>
        <v>May-23</v>
      </c>
      <c r="U8" s="346" t="str">
        <f t="shared" si="1"/>
        <v>Jun-23</v>
      </c>
      <c r="V8" s="346" t="str">
        <f t="shared" si="1"/>
        <v>Jul-23</v>
      </c>
      <c r="W8" s="346" t="str">
        <f t="shared" si="1"/>
        <v>Aug-23</v>
      </c>
      <c r="X8" s="346" t="str">
        <f t="shared" si="1"/>
        <v>Sep-23</v>
      </c>
      <c r="Y8" s="346" t="str">
        <f t="shared" si="1"/>
        <v>Oct-23</v>
      </c>
      <c r="Z8" s="346" t="str">
        <f t="shared" si="1"/>
        <v>Nov-23</v>
      </c>
      <c r="AA8" s="346" t="str">
        <f t="shared" si="1"/>
        <v>Dec-23</v>
      </c>
      <c r="AB8" s="347">
        <f>$K$5</f>
        <v>2023</v>
      </c>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row>
    <row r="9" spans="1:74" s="16" customFormat="1" ht="7.5" customHeight="1" thickBot="1">
      <c r="A9" s="53"/>
      <c r="B9" s="53"/>
      <c r="C9" s="53"/>
      <c r="D9" s="53"/>
      <c r="E9" s="53"/>
      <c r="F9" s="53"/>
      <c r="G9" s="263"/>
      <c r="H9" s="53"/>
      <c r="I9" s="55"/>
      <c r="J9" s="53"/>
      <c r="K9" s="53"/>
      <c r="L9" s="53"/>
      <c r="M9" s="53"/>
      <c r="N9" s="53"/>
      <c r="O9" s="53"/>
      <c r="P9" s="46"/>
      <c r="Q9" s="46"/>
      <c r="R9" s="46"/>
      <c r="S9" s="46"/>
      <c r="T9" s="46"/>
      <c r="U9" s="46"/>
      <c r="V9" s="46"/>
      <c r="W9" s="46"/>
      <c r="X9" s="46"/>
      <c r="Y9" s="46"/>
      <c r="Z9" s="46"/>
      <c r="AA9" s="46"/>
      <c r="AB9" s="46"/>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row>
    <row r="10" spans="1:74" s="15" customFormat="1" ht="15">
      <c r="A10" s="267" t="s">
        <v>23</v>
      </c>
      <c r="B10" s="267" t="str">
        <f t="shared" ref="B10:B24" si="2">$G$5</f>
        <v>Sales</v>
      </c>
      <c r="C10" s="267" t="s">
        <v>21</v>
      </c>
      <c r="D10" s="267" t="s">
        <v>289</v>
      </c>
      <c r="E10" s="267" t="s">
        <v>22</v>
      </c>
      <c r="F10" s="63"/>
      <c r="G10" s="264" t="s">
        <v>288</v>
      </c>
      <c r="H10" s="261" t="s">
        <v>201</v>
      </c>
      <c r="I10" s="57" t="s">
        <v>229</v>
      </c>
      <c r="J10" s="57" t="s">
        <v>260</v>
      </c>
      <c r="K10" s="57" t="s">
        <v>205</v>
      </c>
      <c r="L10" s="57" t="s">
        <v>172</v>
      </c>
      <c r="M10" s="57" t="s">
        <v>172</v>
      </c>
      <c r="N10" s="58" t="s">
        <v>258</v>
      </c>
      <c r="O10" s="62"/>
      <c r="P10" s="449">
        <v>0</v>
      </c>
      <c r="Q10" s="450">
        <v>0</v>
      </c>
      <c r="R10" s="450">
        <v>0</v>
      </c>
      <c r="S10" s="450">
        <v>20000</v>
      </c>
      <c r="T10" s="450">
        <v>0</v>
      </c>
      <c r="U10" s="450">
        <v>0</v>
      </c>
      <c r="V10" s="450">
        <v>20000</v>
      </c>
      <c r="W10" s="450">
        <v>0</v>
      </c>
      <c r="X10" s="450">
        <v>0</v>
      </c>
      <c r="Y10" s="450">
        <v>20000</v>
      </c>
      <c r="Z10" s="450">
        <v>0</v>
      </c>
      <c r="AA10" s="459">
        <v>0</v>
      </c>
      <c r="AB10" s="462">
        <f t="shared" ref="AB10:AB24" si="3">SUM(P10:AA10)</f>
        <v>60000</v>
      </c>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row>
    <row r="11" spans="1:74" s="15" customFormat="1" ht="15">
      <c r="A11" s="267" t="s">
        <v>23</v>
      </c>
      <c r="B11" s="267" t="str">
        <f t="shared" si="2"/>
        <v>Sales</v>
      </c>
      <c r="C11" s="267" t="s">
        <v>21</v>
      </c>
      <c r="D11" s="267" t="s">
        <v>289</v>
      </c>
      <c r="E11" s="267" t="s">
        <v>22</v>
      </c>
      <c r="F11" s="63"/>
      <c r="G11" s="265" t="s">
        <v>287</v>
      </c>
      <c r="H11" s="260" t="s">
        <v>202</v>
      </c>
      <c r="I11" s="56" t="s">
        <v>203</v>
      </c>
      <c r="J11" s="56">
        <v>4</v>
      </c>
      <c r="K11" s="56" t="s">
        <v>205</v>
      </c>
      <c r="L11" s="56" t="s">
        <v>176</v>
      </c>
      <c r="M11" s="56" t="s">
        <v>172</v>
      </c>
      <c r="N11" s="59" t="s">
        <v>259</v>
      </c>
      <c r="O11" s="62"/>
      <c r="P11" s="451">
        <v>0</v>
      </c>
      <c r="Q11" s="428">
        <v>0</v>
      </c>
      <c r="R11" s="428">
        <v>0</v>
      </c>
      <c r="S11" s="428">
        <v>0</v>
      </c>
      <c r="T11" s="428">
        <v>85000</v>
      </c>
      <c r="U11" s="428">
        <v>0</v>
      </c>
      <c r="V11" s="428">
        <v>0</v>
      </c>
      <c r="W11" s="428">
        <v>0</v>
      </c>
      <c r="X11" s="428">
        <v>0</v>
      </c>
      <c r="Y11" s="428">
        <v>0</v>
      </c>
      <c r="Z11" s="428">
        <v>0</v>
      </c>
      <c r="AA11" s="460">
        <v>0</v>
      </c>
      <c r="AB11" s="429">
        <f t="shared" si="3"/>
        <v>85000</v>
      </c>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row>
    <row r="12" spans="1:74" s="15" customFormat="1" ht="15">
      <c r="A12" s="267" t="s">
        <v>23</v>
      </c>
      <c r="B12" s="267" t="str">
        <f t="shared" si="2"/>
        <v>Sales</v>
      </c>
      <c r="C12" s="267" t="s">
        <v>21</v>
      </c>
      <c r="D12" s="267" t="s">
        <v>289</v>
      </c>
      <c r="E12" s="267" t="s">
        <v>22</v>
      </c>
      <c r="F12" s="63"/>
      <c r="G12" s="265" t="s">
        <v>286</v>
      </c>
      <c r="H12" s="260" t="s">
        <v>204</v>
      </c>
      <c r="I12" s="56" t="s">
        <v>229</v>
      </c>
      <c r="J12" s="56">
        <v>15</v>
      </c>
      <c r="K12" s="262">
        <v>350</v>
      </c>
      <c r="L12" s="56" t="s">
        <v>172</v>
      </c>
      <c r="M12" s="56" t="s">
        <v>172</v>
      </c>
      <c r="N12" s="59" t="s">
        <v>245</v>
      </c>
      <c r="O12" s="62"/>
      <c r="P12" s="451">
        <f>$J12*$K12</f>
        <v>5250</v>
      </c>
      <c r="Q12" s="428">
        <f t="shared" ref="Q12:AA13" si="4">$J12*$K12</f>
        <v>5250</v>
      </c>
      <c r="R12" s="428">
        <f t="shared" si="4"/>
        <v>5250</v>
      </c>
      <c r="S12" s="428">
        <f t="shared" si="4"/>
        <v>5250</v>
      </c>
      <c r="T12" s="428">
        <f t="shared" si="4"/>
        <v>5250</v>
      </c>
      <c r="U12" s="428">
        <f t="shared" si="4"/>
        <v>5250</v>
      </c>
      <c r="V12" s="428">
        <f t="shared" si="4"/>
        <v>5250</v>
      </c>
      <c r="W12" s="428">
        <f t="shared" si="4"/>
        <v>5250</v>
      </c>
      <c r="X12" s="428">
        <f t="shared" si="4"/>
        <v>5250</v>
      </c>
      <c r="Y12" s="428">
        <f t="shared" si="4"/>
        <v>5250</v>
      </c>
      <c r="Z12" s="428">
        <f t="shared" si="4"/>
        <v>5250</v>
      </c>
      <c r="AA12" s="460">
        <f t="shared" si="4"/>
        <v>5250</v>
      </c>
      <c r="AB12" s="429">
        <f t="shared" si="3"/>
        <v>63000</v>
      </c>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row>
    <row r="13" spans="1:74" s="15" customFormat="1" ht="15">
      <c r="A13" s="267" t="s">
        <v>23</v>
      </c>
      <c r="B13" s="267" t="str">
        <f t="shared" si="2"/>
        <v>Sales</v>
      </c>
      <c r="C13" s="267" t="s">
        <v>21</v>
      </c>
      <c r="D13" s="267" t="s">
        <v>289</v>
      </c>
      <c r="E13" s="267" t="s">
        <v>22</v>
      </c>
      <c r="F13" s="63"/>
      <c r="G13" s="265" t="s">
        <v>286</v>
      </c>
      <c r="H13" s="260" t="s">
        <v>227</v>
      </c>
      <c r="I13" s="56" t="s">
        <v>206</v>
      </c>
      <c r="J13" s="56">
        <v>15</v>
      </c>
      <c r="K13" s="262">
        <v>450</v>
      </c>
      <c r="L13" s="56" t="s">
        <v>176</v>
      </c>
      <c r="M13" s="56" t="s">
        <v>172</v>
      </c>
      <c r="N13" s="59" t="s">
        <v>245</v>
      </c>
      <c r="O13" s="62"/>
      <c r="P13" s="451">
        <f>$J13*$K13</f>
        <v>6750</v>
      </c>
      <c r="Q13" s="428">
        <f t="shared" si="4"/>
        <v>6750</v>
      </c>
      <c r="R13" s="428">
        <f t="shared" si="4"/>
        <v>6750</v>
      </c>
      <c r="S13" s="428">
        <f t="shared" si="4"/>
        <v>6750</v>
      </c>
      <c r="T13" s="428">
        <f t="shared" si="4"/>
        <v>6750</v>
      </c>
      <c r="U13" s="428">
        <f t="shared" si="4"/>
        <v>6750</v>
      </c>
      <c r="V13" s="428">
        <f t="shared" si="4"/>
        <v>6750</v>
      </c>
      <c r="W13" s="428">
        <f t="shared" si="4"/>
        <v>6750</v>
      </c>
      <c r="X13" s="428">
        <f t="shared" si="4"/>
        <v>6750</v>
      </c>
      <c r="Y13" s="428">
        <f t="shared" si="4"/>
        <v>6750</v>
      </c>
      <c r="Z13" s="428">
        <f t="shared" si="4"/>
        <v>6750</v>
      </c>
      <c r="AA13" s="460">
        <f t="shared" si="4"/>
        <v>6750</v>
      </c>
      <c r="AB13" s="429">
        <f t="shared" si="3"/>
        <v>81000</v>
      </c>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row>
    <row r="14" spans="1:74" s="15" customFormat="1" ht="15">
      <c r="A14" s="267" t="s">
        <v>23</v>
      </c>
      <c r="B14" s="267" t="str">
        <f t="shared" si="2"/>
        <v>Sales</v>
      </c>
      <c r="C14" s="267" t="s">
        <v>21</v>
      </c>
      <c r="D14" s="267" t="s">
        <v>289</v>
      </c>
      <c r="E14" s="267" t="s">
        <v>22</v>
      </c>
      <c r="F14" s="63"/>
      <c r="G14" s="265" t="s">
        <v>286</v>
      </c>
      <c r="H14" s="260" t="s">
        <v>283</v>
      </c>
      <c r="I14" s="56" t="s">
        <v>206</v>
      </c>
      <c r="J14" s="56">
        <v>20</v>
      </c>
      <c r="K14" s="262">
        <v>2000</v>
      </c>
      <c r="L14" s="56" t="s">
        <v>172</v>
      </c>
      <c r="M14" s="56" t="s">
        <v>172</v>
      </c>
      <c r="N14" s="59" t="s">
        <v>284</v>
      </c>
      <c r="O14" s="62"/>
      <c r="P14" s="451">
        <v>0</v>
      </c>
      <c r="Q14" s="428">
        <v>0</v>
      </c>
      <c r="R14" s="428">
        <v>0</v>
      </c>
      <c r="S14" s="428">
        <v>0</v>
      </c>
      <c r="T14" s="428">
        <f>$J$14*$K$14</f>
        <v>40000</v>
      </c>
      <c r="U14" s="428">
        <f t="shared" ref="U14:AA14" si="5">$J$14*$K$14</f>
        <v>40000</v>
      </c>
      <c r="V14" s="428">
        <f t="shared" si="5"/>
        <v>40000</v>
      </c>
      <c r="W14" s="428">
        <f t="shared" si="5"/>
        <v>40000</v>
      </c>
      <c r="X14" s="428">
        <f t="shared" si="5"/>
        <v>40000</v>
      </c>
      <c r="Y14" s="428">
        <f t="shared" si="5"/>
        <v>40000</v>
      </c>
      <c r="Z14" s="428">
        <f t="shared" si="5"/>
        <v>40000</v>
      </c>
      <c r="AA14" s="460">
        <f t="shared" si="5"/>
        <v>40000</v>
      </c>
      <c r="AB14" s="429">
        <f t="shared" si="3"/>
        <v>320000</v>
      </c>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row>
    <row r="15" spans="1:74" s="15" customFormat="1" ht="15">
      <c r="A15" s="267" t="s">
        <v>23</v>
      </c>
      <c r="B15" s="267" t="str">
        <f t="shared" si="2"/>
        <v>Sales</v>
      </c>
      <c r="C15" s="267" t="s">
        <v>21</v>
      </c>
      <c r="D15" s="267" t="s">
        <v>289</v>
      </c>
      <c r="E15" s="267" t="s">
        <v>22</v>
      </c>
      <c r="F15" s="63"/>
      <c r="G15" s="265" t="s">
        <v>286</v>
      </c>
      <c r="H15" s="260" t="s">
        <v>273</v>
      </c>
      <c r="I15" s="56" t="s">
        <v>272</v>
      </c>
      <c r="J15" s="56">
        <v>0</v>
      </c>
      <c r="K15" s="56"/>
      <c r="L15" s="56"/>
      <c r="M15" s="56"/>
      <c r="N15" s="59"/>
      <c r="O15" s="62"/>
      <c r="P15" s="451">
        <f>$J15*$K15</f>
        <v>0</v>
      </c>
      <c r="Q15" s="428">
        <f t="shared" ref="Q15:AA15" si="6">$J15*$K15</f>
        <v>0</v>
      </c>
      <c r="R15" s="428">
        <f t="shared" si="6"/>
        <v>0</v>
      </c>
      <c r="S15" s="428">
        <f t="shared" si="6"/>
        <v>0</v>
      </c>
      <c r="T15" s="428">
        <f t="shared" si="6"/>
        <v>0</v>
      </c>
      <c r="U15" s="428">
        <f t="shared" si="6"/>
        <v>0</v>
      </c>
      <c r="V15" s="428">
        <f t="shared" si="6"/>
        <v>0</v>
      </c>
      <c r="W15" s="428">
        <f t="shared" si="6"/>
        <v>0</v>
      </c>
      <c r="X15" s="428">
        <f t="shared" si="6"/>
        <v>0</v>
      </c>
      <c r="Y15" s="428">
        <f t="shared" si="6"/>
        <v>0</v>
      </c>
      <c r="Z15" s="428">
        <f t="shared" si="6"/>
        <v>0</v>
      </c>
      <c r="AA15" s="460">
        <f t="shared" si="6"/>
        <v>0</v>
      </c>
      <c r="AB15" s="429">
        <f t="shared" si="3"/>
        <v>0</v>
      </c>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row>
    <row r="16" spans="1:74" s="15" customFormat="1" ht="15">
      <c r="A16" s="267" t="s">
        <v>23</v>
      </c>
      <c r="B16" s="267" t="str">
        <f t="shared" si="2"/>
        <v>Sales</v>
      </c>
      <c r="C16" s="267" t="s">
        <v>21</v>
      </c>
      <c r="D16" s="267" t="s">
        <v>289</v>
      </c>
      <c r="E16" s="267" t="s">
        <v>22</v>
      </c>
      <c r="F16" s="63"/>
      <c r="G16" s="265" t="s">
        <v>286</v>
      </c>
      <c r="H16" s="260" t="s">
        <v>273</v>
      </c>
      <c r="I16" s="56" t="s">
        <v>272</v>
      </c>
      <c r="J16" s="56">
        <v>0</v>
      </c>
      <c r="K16" s="56"/>
      <c r="L16" s="56"/>
      <c r="M16" s="56"/>
      <c r="N16" s="59"/>
      <c r="O16" s="62"/>
      <c r="P16" s="451">
        <f t="shared" ref="P16:AA24" si="7">$J16*$K16</f>
        <v>0</v>
      </c>
      <c r="Q16" s="428">
        <f>$J16*$K16</f>
        <v>0</v>
      </c>
      <c r="R16" s="428">
        <f t="shared" si="7"/>
        <v>0</v>
      </c>
      <c r="S16" s="428">
        <f t="shared" si="7"/>
        <v>0</v>
      </c>
      <c r="T16" s="428">
        <f t="shared" si="7"/>
        <v>0</v>
      </c>
      <c r="U16" s="428">
        <f t="shared" si="7"/>
        <v>0</v>
      </c>
      <c r="V16" s="428">
        <f t="shared" si="7"/>
        <v>0</v>
      </c>
      <c r="W16" s="428">
        <f t="shared" si="7"/>
        <v>0</v>
      </c>
      <c r="X16" s="428">
        <f t="shared" si="7"/>
        <v>0</v>
      </c>
      <c r="Y16" s="428">
        <f t="shared" si="7"/>
        <v>0</v>
      </c>
      <c r="Z16" s="428">
        <f t="shared" si="7"/>
        <v>0</v>
      </c>
      <c r="AA16" s="460">
        <f t="shared" si="7"/>
        <v>0</v>
      </c>
      <c r="AB16" s="429">
        <f t="shared" si="3"/>
        <v>0</v>
      </c>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row>
    <row r="17" spans="1:74" s="15" customFormat="1" ht="15">
      <c r="A17" s="267" t="s">
        <v>23</v>
      </c>
      <c r="B17" s="267" t="str">
        <f t="shared" si="2"/>
        <v>Sales</v>
      </c>
      <c r="C17" s="267" t="s">
        <v>21</v>
      </c>
      <c r="D17" s="267" t="s">
        <v>289</v>
      </c>
      <c r="E17" s="267" t="s">
        <v>22</v>
      </c>
      <c r="F17" s="63"/>
      <c r="G17" s="265" t="s">
        <v>286</v>
      </c>
      <c r="H17" s="260" t="s">
        <v>273</v>
      </c>
      <c r="I17" s="56" t="s">
        <v>272</v>
      </c>
      <c r="J17" s="56">
        <v>0</v>
      </c>
      <c r="K17" s="56"/>
      <c r="L17" s="56"/>
      <c r="M17" s="56"/>
      <c r="N17" s="59"/>
      <c r="O17" s="62"/>
      <c r="P17" s="451">
        <f t="shared" si="7"/>
        <v>0</v>
      </c>
      <c r="Q17" s="428">
        <f t="shared" si="7"/>
        <v>0</v>
      </c>
      <c r="R17" s="428">
        <f t="shared" si="7"/>
        <v>0</v>
      </c>
      <c r="S17" s="428">
        <f t="shared" si="7"/>
        <v>0</v>
      </c>
      <c r="T17" s="428">
        <f t="shared" si="7"/>
        <v>0</v>
      </c>
      <c r="U17" s="428">
        <f t="shared" si="7"/>
        <v>0</v>
      </c>
      <c r="V17" s="428">
        <f t="shared" si="7"/>
        <v>0</v>
      </c>
      <c r="W17" s="428">
        <f t="shared" si="7"/>
        <v>0</v>
      </c>
      <c r="X17" s="428">
        <f t="shared" si="7"/>
        <v>0</v>
      </c>
      <c r="Y17" s="428">
        <f t="shared" si="7"/>
        <v>0</v>
      </c>
      <c r="Z17" s="428">
        <f t="shared" si="7"/>
        <v>0</v>
      </c>
      <c r="AA17" s="460">
        <f t="shared" si="7"/>
        <v>0</v>
      </c>
      <c r="AB17" s="429">
        <f t="shared" si="3"/>
        <v>0</v>
      </c>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row>
    <row r="18" spans="1:74" s="15" customFormat="1" ht="15">
      <c r="A18" s="267" t="s">
        <v>23</v>
      </c>
      <c r="B18" s="267" t="str">
        <f t="shared" si="2"/>
        <v>Sales</v>
      </c>
      <c r="C18" s="267" t="s">
        <v>21</v>
      </c>
      <c r="D18" s="267" t="s">
        <v>289</v>
      </c>
      <c r="E18" s="267" t="s">
        <v>22</v>
      </c>
      <c r="F18" s="63"/>
      <c r="G18" s="265" t="s">
        <v>286</v>
      </c>
      <c r="H18" s="260" t="s">
        <v>273</v>
      </c>
      <c r="I18" s="56" t="s">
        <v>272</v>
      </c>
      <c r="J18" s="56">
        <v>0</v>
      </c>
      <c r="K18" s="56"/>
      <c r="L18" s="56"/>
      <c r="M18" s="56"/>
      <c r="N18" s="59"/>
      <c r="O18" s="54"/>
      <c r="P18" s="451">
        <f t="shared" si="7"/>
        <v>0</v>
      </c>
      <c r="Q18" s="428">
        <f t="shared" si="7"/>
        <v>0</v>
      </c>
      <c r="R18" s="428">
        <f t="shared" si="7"/>
        <v>0</v>
      </c>
      <c r="S18" s="428">
        <f t="shared" si="7"/>
        <v>0</v>
      </c>
      <c r="T18" s="428">
        <f t="shared" si="7"/>
        <v>0</v>
      </c>
      <c r="U18" s="428">
        <f t="shared" si="7"/>
        <v>0</v>
      </c>
      <c r="V18" s="428">
        <f t="shared" si="7"/>
        <v>0</v>
      </c>
      <c r="W18" s="428">
        <f t="shared" si="7"/>
        <v>0</v>
      </c>
      <c r="X18" s="428">
        <f t="shared" si="7"/>
        <v>0</v>
      </c>
      <c r="Y18" s="428">
        <f t="shared" si="7"/>
        <v>0</v>
      </c>
      <c r="Z18" s="428">
        <f t="shared" si="7"/>
        <v>0</v>
      </c>
      <c r="AA18" s="460">
        <f t="shared" si="7"/>
        <v>0</v>
      </c>
      <c r="AB18" s="429">
        <f t="shared" si="3"/>
        <v>0</v>
      </c>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row>
    <row r="19" spans="1:74" s="15" customFormat="1" ht="15">
      <c r="A19" s="267" t="s">
        <v>23</v>
      </c>
      <c r="B19" s="267" t="str">
        <f t="shared" si="2"/>
        <v>Sales</v>
      </c>
      <c r="C19" s="267" t="s">
        <v>21</v>
      </c>
      <c r="D19" s="267" t="s">
        <v>289</v>
      </c>
      <c r="E19" s="267" t="s">
        <v>22</v>
      </c>
      <c r="F19" s="63"/>
      <c r="G19" s="265" t="s">
        <v>286</v>
      </c>
      <c r="H19" s="260" t="s">
        <v>273</v>
      </c>
      <c r="I19" s="56" t="s">
        <v>272</v>
      </c>
      <c r="J19" s="56">
        <v>0</v>
      </c>
      <c r="K19" s="56"/>
      <c r="L19" s="56"/>
      <c r="M19" s="56"/>
      <c r="N19" s="59"/>
      <c r="O19" s="54"/>
      <c r="P19" s="451">
        <f t="shared" si="7"/>
        <v>0</v>
      </c>
      <c r="Q19" s="428">
        <f t="shared" si="7"/>
        <v>0</v>
      </c>
      <c r="R19" s="428">
        <f t="shared" si="7"/>
        <v>0</v>
      </c>
      <c r="S19" s="428">
        <f t="shared" si="7"/>
        <v>0</v>
      </c>
      <c r="T19" s="428">
        <f t="shared" si="7"/>
        <v>0</v>
      </c>
      <c r="U19" s="428">
        <f t="shared" si="7"/>
        <v>0</v>
      </c>
      <c r="V19" s="428">
        <f t="shared" si="7"/>
        <v>0</v>
      </c>
      <c r="W19" s="428">
        <f t="shared" si="7"/>
        <v>0</v>
      </c>
      <c r="X19" s="428">
        <f t="shared" si="7"/>
        <v>0</v>
      </c>
      <c r="Y19" s="428">
        <f t="shared" si="7"/>
        <v>0</v>
      </c>
      <c r="Z19" s="428">
        <f t="shared" si="7"/>
        <v>0</v>
      </c>
      <c r="AA19" s="460">
        <f t="shared" si="7"/>
        <v>0</v>
      </c>
      <c r="AB19" s="429">
        <f t="shared" si="3"/>
        <v>0</v>
      </c>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row>
    <row r="20" spans="1:74" s="15" customFormat="1" ht="15">
      <c r="A20" s="267" t="s">
        <v>23</v>
      </c>
      <c r="B20" s="267" t="str">
        <f t="shared" si="2"/>
        <v>Sales</v>
      </c>
      <c r="C20" s="267" t="s">
        <v>21</v>
      </c>
      <c r="D20" s="267" t="s">
        <v>289</v>
      </c>
      <c r="E20" s="267" t="s">
        <v>22</v>
      </c>
      <c r="F20" s="63"/>
      <c r="G20" s="265" t="s">
        <v>286</v>
      </c>
      <c r="H20" s="260" t="s">
        <v>273</v>
      </c>
      <c r="I20" s="56" t="s">
        <v>272</v>
      </c>
      <c r="J20" s="56">
        <v>0</v>
      </c>
      <c r="K20" s="56"/>
      <c r="L20" s="56"/>
      <c r="M20" s="56"/>
      <c r="N20" s="59"/>
      <c r="O20" s="54"/>
      <c r="P20" s="451">
        <f t="shared" si="7"/>
        <v>0</v>
      </c>
      <c r="Q20" s="428">
        <f t="shared" si="7"/>
        <v>0</v>
      </c>
      <c r="R20" s="428">
        <f t="shared" si="7"/>
        <v>0</v>
      </c>
      <c r="S20" s="428">
        <f t="shared" si="7"/>
        <v>0</v>
      </c>
      <c r="T20" s="428">
        <f t="shared" si="7"/>
        <v>0</v>
      </c>
      <c r="U20" s="428">
        <f t="shared" si="7"/>
        <v>0</v>
      </c>
      <c r="V20" s="428">
        <f t="shared" si="7"/>
        <v>0</v>
      </c>
      <c r="W20" s="428">
        <f t="shared" si="7"/>
        <v>0</v>
      </c>
      <c r="X20" s="428">
        <f t="shared" si="7"/>
        <v>0</v>
      </c>
      <c r="Y20" s="428">
        <f t="shared" si="7"/>
        <v>0</v>
      </c>
      <c r="Z20" s="428">
        <f t="shared" si="7"/>
        <v>0</v>
      </c>
      <c r="AA20" s="460">
        <f t="shared" si="7"/>
        <v>0</v>
      </c>
      <c r="AB20" s="429">
        <f t="shared" si="3"/>
        <v>0</v>
      </c>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row>
    <row r="21" spans="1:74" s="15" customFormat="1" ht="15">
      <c r="A21" s="267" t="s">
        <v>23</v>
      </c>
      <c r="B21" s="267" t="str">
        <f t="shared" si="2"/>
        <v>Sales</v>
      </c>
      <c r="C21" s="267" t="s">
        <v>21</v>
      </c>
      <c r="D21" s="267" t="s">
        <v>289</v>
      </c>
      <c r="E21" s="267" t="s">
        <v>22</v>
      </c>
      <c r="F21" s="63"/>
      <c r="G21" s="265" t="s">
        <v>286</v>
      </c>
      <c r="H21" s="260" t="s">
        <v>273</v>
      </c>
      <c r="I21" s="56" t="s">
        <v>272</v>
      </c>
      <c r="J21" s="56">
        <v>0</v>
      </c>
      <c r="K21" s="56"/>
      <c r="L21" s="56"/>
      <c r="M21" s="56"/>
      <c r="N21" s="59"/>
      <c r="O21" s="54"/>
      <c r="P21" s="451">
        <f t="shared" si="7"/>
        <v>0</v>
      </c>
      <c r="Q21" s="428">
        <f t="shared" si="7"/>
        <v>0</v>
      </c>
      <c r="R21" s="428">
        <f t="shared" si="7"/>
        <v>0</v>
      </c>
      <c r="S21" s="428">
        <f t="shared" si="7"/>
        <v>0</v>
      </c>
      <c r="T21" s="428">
        <f t="shared" si="7"/>
        <v>0</v>
      </c>
      <c r="U21" s="428">
        <f t="shared" si="7"/>
        <v>0</v>
      </c>
      <c r="V21" s="428">
        <f t="shared" si="7"/>
        <v>0</v>
      </c>
      <c r="W21" s="428">
        <f t="shared" si="7"/>
        <v>0</v>
      </c>
      <c r="X21" s="428">
        <f t="shared" si="7"/>
        <v>0</v>
      </c>
      <c r="Y21" s="428">
        <f t="shared" si="7"/>
        <v>0</v>
      </c>
      <c r="Z21" s="428">
        <f t="shared" si="7"/>
        <v>0</v>
      </c>
      <c r="AA21" s="460">
        <f t="shared" si="7"/>
        <v>0</v>
      </c>
      <c r="AB21" s="429">
        <f t="shared" si="3"/>
        <v>0</v>
      </c>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row>
    <row r="22" spans="1:74" s="15" customFormat="1" ht="15">
      <c r="A22" s="267" t="s">
        <v>23</v>
      </c>
      <c r="B22" s="267" t="str">
        <f t="shared" si="2"/>
        <v>Sales</v>
      </c>
      <c r="C22" s="267" t="s">
        <v>21</v>
      </c>
      <c r="D22" s="267" t="s">
        <v>289</v>
      </c>
      <c r="E22" s="267" t="s">
        <v>22</v>
      </c>
      <c r="F22" s="63"/>
      <c r="G22" s="265" t="s">
        <v>286</v>
      </c>
      <c r="H22" s="260" t="s">
        <v>273</v>
      </c>
      <c r="I22" s="56" t="s">
        <v>272</v>
      </c>
      <c r="J22" s="56">
        <v>0</v>
      </c>
      <c r="K22" s="56"/>
      <c r="L22" s="56"/>
      <c r="M22" s="56"/>
      <c r="N22" s="59"/>
      <c r="O22" s="54"/>
      <c r="P22" s="451">
        <f t="shared" si="7"/>
        <v>0</v>
      </c>
      <c r="Q22" s="428">
        <f t="shared" si="7"/>
        <v>0</v>
      </c>
      <c r="R22" s="428">
        <f t="shared" si="7"/>
        <v>0</v>
      </c>
      <c r="S22" s="428">
        <f t="shared" si="7"/>
        <v>0</v>
      </c>
      <c r="T22" s="428">
        <f t="shared" si="7"/>
        <v>0</v>
      </c>
      <c r="U22" s="428">
        <f t="shared" si="7"/>
        <v>0</v>
      </c>
      <c r="V22" s="428">
        <f t="shared" si="7"/>
        <v>0</v>
      </c>
      <c r="W22" s="428">
        <f t="shared" si="7"/>
        <v>0</v>
      </c>
      <c r="X22" s="428">
        <f t="shared" si="7"/>
        <v>0</v>
      </c>
      <c r="Y22" s="428">
        <f t="shared" si="7"/>
        <v>0</v>
      </c>
      <c r="Z22" s="428">
        <f t="shared" si="7"/>
        <v>0</v>
      </c>
      <c r="AA22" s="460">
        <f t="shared" si="7"/>
        <v>0</v>
      </c>
      <c r="AB22" s="429">
        <f t="shared" si="3"/>
        <v>0</v>
      </c>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row>
    <row r="23" spans="1:74" s="15" customFormat="1" ht="15">
      <c r="A23" s="267" t="s">
        <v>23</v>
      </c>
      <c r="B23" s="267" t="str">
        <f t="shared" si="2"/>
        <v>Sales</v>
      </c>
      <c r="C23" s="267" t="s">
        <v>21</v>
      </c>
      <c r="D23" s="267" t="s">
        <v>289</v>
      </c>
      <c r="E23" s="267" t="s">
        <v>22</v>
      </c>
      <c r="F23" s="63"/>
      <c r="G23" s="265" t="s">
        <v>286</v>
      </c>
      <c r="H23" s="260" t="s">
        <v>273</v>
      </c>
      <c r="I23" s="56" t="s">
        <v>272</v>
      </c>
      <c r="J23" s="56">
        <v>0</v>
      </c>
      <c r="K23" s="56"/>
      <c r="L23" s="56"/>
      <c r="M23" s="56"/>
      <c r="N23" s="59"/>
      <c r="O23" s="54"/>
      <c r="P23" s="451">
        <f t="shared" si="7"/>
        <v>0</v>
      </c>
      <c r="Q23" s="428">
        <f t="shared" si="7"/>
        <v>0</v>
      </c>
      <c r="R23" s="428">
        <f t="shared" si="7"/>
        <v>0</v>
      </c>
      <c r="S23" s="428">
        <f t="shared" si="7"/>
        <v>0</v>
      </c>
      <c r="T23" s="428">
        <f t="shared" si="7"/>
        <v>0</v>
      </c>
      <c r="U23" s="428">
        <f t="shared" si="7"/>
        <v>0</v>
      </c>
      <c r="V23" s="428">
        <f t="shared" si="7"/>
        <v>0</v>
      </c>
      <c r="W23" s="428">
        <f t="shared" si="7"/>
        <v>0</v>
      </c>
      <c r="X23" s="428">
        <f t="shared" si="7"/>
        <v>0</v>
      </c>
      <c r="Y23" s="428">
        <f t="shared" si="7"/>
        <v>0</v>
      </c>
      <c r="Z23" s="428">
        <f t="shared" si="7"/>
        <v>0</v>
      </c>
      <c r="AA23" s="460">
        <f t="shared" si="7"/>
        <v>0</v>
      </c>
      <c r="AB23" s="429">
        <f t="shared" si="3"/>
        <v>0</v>
      </c>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row>
    <row r="24" spans="1:74" s="15" customFormat="1" ht="16" thickBot="1">
      <c r="A24" s="267" t="s">
        <v>23</v>
      </c>
      <c r="B24" s="267" t="str">
        <f t="shared" si="2"/>
        <v>Sales</v>
      </c>
      <c r="C24" s="267" t="s">
        <v>21</v>
      </c>
      <c r="D24" s="267" t="s">
        <v>289</v>
      </c>
      <c r="E24" s="267" t="s">
        <v>22</v>
      </c>
      <c r="F24" s="63"/>
      <c r="G24" s="266" t="s">
        <v>288</v>
      </c>
      <c r="H24" s="60" t="s">
        <v>273</v>
      </c>
      <c r="I24" s="61" t="s">
        <v>272</v>
      </c>
      <c r="J24" s="61">
        <v>0</v>
      </c>
      <c r="K24" s="61"/>
      <c r="L24" s="61"/>
      <c r="M24" s="61"/>
      <c r="N24" s="67"/>
      <c r="O24" s="54"/>
      <c r="P24" s="452">
        <f t="shared" si="7"/>
        <v>0</v>
      </c>
      <c r="Q24" s="453">
        <f t="shared" si="7"/>
        <v>0</v>
      </c>
      <c r="R24" s="453">
        <f t="shared" si="7"/>
        <v>0</v>
      </c>
      <c r="S24" s="453">
        <f t="shared" si="7"/>
        <v>0</v>
      </c>
      <c r="T24" s="453">
        <f t="shared" si="7"/>
        <v>0</v>
      </c>
      <c r="U24" s="453">
        <f t="shared" si="7"/>
        <v>0</v>
      </c>
      <c r="V24" s="453">
        <f t="shared" si="7"/>
        <v>0</v>
      </c>
      <c r="W24" s="453">
        <f t="shared" si="7"/>
        <v>0</v>
      </c>
      <c r="X24" s="453">
        <f t="shared" si="7"/>
        <v>0</v>
      </c>
      <c r="Y24" s="453">
        <f t="shared" si="7"/>
        <v>0</v>
      </c>
      <c r="Z24" s="453">
        <f t="shared" si="7"/>
        <v>0</v>
      </c>
      <c r="AA24" s="461">
        <f t="shared" si="7"/>
        <v>0</v>
      </c>
      <c r="AB24" s="464">
        <f t="shared" si="3"/>
        <v>0</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row>
    <row r="25" spans="1:74" s="15" customFormat="1" ht="6.7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row>
    <row r="26" spans="1:74" s="15" customFormat="1" ht="15" thickBot="1">
      <c r="A26" s="54"/>
      <c r="B26" s="54"/>
      <c r="C26" s="54"/>
      <c r="D26" s="54"/>
      <c r="E26" s="54"/>
      <c r="F26" s="54"/>
      <c r="G26" s="54"/>
      <c r="H26" s="54"/>
      <c r="I26" s="54"/>
      <c r="J26" s="54"/>
      <c r="K26" s="54"/>
      <c r="L26" s="54"/>
      <c r="M26" s="54"/>
      <c r="N26" s="54"/>
      <c r="O26" s="54"/>
      <c r="P26" s="278">
        <f>SUM(P10:P24)</f>
        <v>12000</v>
      </c>
      <c r="Q26" s="278">
        <f t="shared" ref="Q26:AB26" si="8">SUM(Q10:Q24)</f>
        <v>12000</v>
      </c>
      <c r="R26" s="278">
        <f t="shared" si="8"/>
        <v>12000</v>
      </c>
      <c r="S26" s="278">
        <f t="shared" si="8"/>
        <v>32000</v>
      </c>
      <c r="T26" s="278">
        <f t="shared" si="8"/>
        <v>137000</v>
      </c>
      <c r="U26" s="278">
        <f t="shared" si="8"/>
        <v>52000</v>
      </c>
      <c r="V26" s="278">
        <f t="shared" si="8"/>
        <v>72000</v>
      </c>
      <c r="W26" s="278">
        <f t="shared" si="8"/>
        <v>52000</v>
      </c>
      <c r="X26" s="278">
        <f t="shared" si="8"/>
        <v>52000</v>
      </c>
      <c r="Y26" s="278">
        <f t="shared" si="8"/>
        <v>72000</v>
      </c>
      <c r="Z26" s="278">
        <f t="shared" si="8"/>
        <v>52000</v>
      </c>
      <c r="AA26" s="278">
        <f t="shared" si="8"/>
        <v>52000</v>
      </c>
      <c r="AB26" s="278">
        <f t="shared" si="8"/>
        <v>609000</v>
      </c>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row>
    <row r="27" spans="1:74" s="15" customFormat="1" ht="15" thickTop="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row>
    <row r="28" spans="1:74" s="15" customFormat="1" ht="13.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row>
    <row r="29" spans="1:74" s="15" customFormat="1" ht="13.5" customHeight="1">
      <c r="A29" s="54"/>
      <c r="B29" s="54"/>
      <c r="C29" s="54"/>
      <c r="D29" s="54"/>
      <c r="E29" s="54"/>
      <c r="F29" s="54"/>
      <c r="G29" s="273"/>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row>
    <row r="30" spans="1:74" s="15" customFormat="1" ht="13.5" customHeight="1">
      <c r="A30" s="54"/>
      <c r="B30" s="54"/>
      <c r="C30" s="54"/>
      <c r="D30" s="54"/>
      <c r="E30" s="54"/>
      <c r="F30" s="54"/>
      <c r="G30" s="27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row>
    <row r="31" spans="1:74" s="15" customFormat="1" ht="13.5" customHeight="1">
      <c r="A31" s="54"/>
      <c r="B31" s="54"/>
      <c r="C31" s="54"/>
      <c r="D31" s="54"/>
      <c r="E31" s="54"/>
      <c r="F31" s="54"/>
      <c r="G31" s="273"/>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row>
    <row r="32" spans="1:74" s="15" customFormat="1" ht="13.5" customHeight="1">
      <c r="A32" s="54"/>
      <c r="B32" s="54"/>
      <c r="C32" s="54"/>
      <c r="D32" s="54"/>
      <c r="E32" s="54"/>
      <c r="F32" s="54"/>
      <c r="G32" s="273"/>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row>
    <row r="33" spans="1:74" s="15" customFormat="1" ht="13.5" customHeight="1">
      <c r="A33" s="54"/>
      <c r="B33" s="54"/>
      <c r="C33" s="54"/>
      <c r="D33" s="54"/>
      <c r="E33" s="54"/>
      <c r="F33" s="54"/>
      <c r="G33" s="273"/>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row>
    <row r="34" spans="1:74" s="15" customFormat="1" ht="13.5" customHeight="1">
      <c r="A34" s="54"/>
      <c r="B34" s="54"/>
      <c r="C34" s="54"/>
      <c r="D34" s="54"/>
      <c r="E34" s="54"/>
      <c r="F34" s="54"/>
      <c r="G34" s="326"/>
      <c r="H34" s="54"/>
      <c r="I34" s="54"/>
      <c r="J34" s="54"/>
      <c r="K34" s="54"/>
      <c r="L34" s="54"/>
      <c r="M34" s="54"/>
      <c r="N34" s="54"/>
      <c r="O34" s="54"/>
      <c r="P34" s="54"/>
      <c r="Q34" s="54"/>
      <c r="R34" s="27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row>
    <row r="35" spans="1:74" s="15" customFormat="1" ht="13.5" customHeight="1">
      <c r="A35" s="54"/>
      <c r="B35" s="54"/>
      <c r="C35" s="54"/>
      <c r="D35" s="54"/>
      <c r="E35" s="54"/>
      <c r="F35" s="54"/>
      <c r="G35" s="273"/>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row>
    <row r="36" spans="1:74" s="15" customFormat="1" ht="15">
      <c r="A36" s="54"/>
      <c r="B36" s="54"/>
      <c r="C36" s="54"/>
      <c r="D36" s="54"/>
      <c r="E36" s="54"/>
      <c r="F36" s="54"/>
      <c r="G36" s="273"/>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row>
    <row r="37" spans="1:74" s="15" customFormat="1" ht="15">
      <c r="A37" s="54"/>
      <c r="B37" s="54"/>
      <c r="C37" s="54"/>
      <c r="D37" s="54"/>
      <c r="E37" s="54"/>
      <c r="F37" s="54"/>
      <c r="G37" s="273"/>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row>
    <row r="38" spans="1:74" s="15" customFormat="1" ht="15">
      <c r="A38" s="54"/>
      <c r="B38" s="54"/>
      <c r="C38" s="54"/>
      <c r="D38" s="54"/>
      <c r="E38" s="54"/>
      <c r="F38" s="54"/>
      <c r="G38" s="273"/>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row>
    <row r="39" spans="1:74" s="15" customFormat="1" ht="15">
      <c r="A39" s="47"/>
      <c r="B39" s="47"/>
      <c r="C39" s="47"/>
      <c r="D39" s="47"/>
      <c r="E39" s="47"/>
      <c r="F39" s="47"/>
      <c r="G39" s="277"/>
      <c r="H39" s="54"/>
      <c r="I39" s="54"/>
      <c r="J39" s="54"/>
      <c r="K39" s="54"/>
      <c r="L39" s="54"/>
      <c r="M39" s="54"/>
      <c r="N39" s="54"/>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row>
    <row r="40" spans="1:74" s="15" customForma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row>
    <row r="41" spans="1:74" s="15" customForma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row>
    <row r="42" spans="1:74" s="15" customForma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row>
    <row r="43" spans="1:74" s="15" customForma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row>
    <row r="44" spans="1:74" s="15" customForma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row>
    <row r="45" spans="1:74" s="15" customForma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row>
    <row r="46" spans="1:74" s="15" customForma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row>
    <row r="47" spans="1:74" s="15" customForma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row>
    <row r="48" spans="1:74" s="15" customForma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row>
    <row r="49" spans="1:74" s="15" customForma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row>
    <row r="50" spans="1:74" s="15" customForma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row>
    <row r="51" spans="1:74" s="15" customForma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row>
    <row r="52" spans="1:74" s="15" customForma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row>
    <row r="53" spans="1:74" s="15" customForma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row>
    <row r="54" spans="1:74" s="15" customForma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row>
    <row r="55" spans="1:74" s="15" customForma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row>
    <row r="56" spans="1:74" s="15" customForma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row>
    <row r="57" spans="1:74" s="15" customForma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row>
    <row r="58" spans="1:74" s="15" customForma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row>
    <row r="59" spans="1:74" s="15" customForma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row>
    <row r="60" spans="1:74" s="15" customForma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row>
    <row r="61" spans="1:74" s="15" customForma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row>
    <row r="62" spans="1:74" s="15" customForma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row>
    <row r="63" spans="1:74" s="15" customForma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row>
    <row r="64" spans="1:74" s="15" customForma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row>
    <row r="65" spans="1:74" s="15" customForma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row>
    <row r="66" spans="1:74" s="15" customForma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row>
    <row r="67" spans="1:74" s="15" customForma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row>
    <row r="68" spans="1:74" s="15" customForma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row>
    <row r="69" spans="1:74" s="15" customForma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row>
    <row r="70" spans="1:74" s="15"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row>
    <row r="71" spans="1:74" s="15" customForma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row>
    <row r="72" spans="1:74" s="15" customForma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row>
    <row r="73" spans="1:74" s="15" customForma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row>
    <row r="74" spans="1:74" s="15" customForma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row>
    <row r="75" spans="1:74" s="15" customForma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row>
    <row r="76" spans="1:74" s="15" customForma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row>
    <row r="77" spans="1:74" s="15" customForma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row>
    <row r="78" spans="1:74" s="15" customForma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row>
    <row r="79" spans="1:74" s="15" customForma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row>
    <row r="80" spans="1:74" s="15" customForma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row>
    <row r="81" spans="1:74" s="15" customForma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row>
    <row r="82" spans="1:74" s="15" customForma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row>
    <row r="83" spans="1:74" s="15" customForma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row>
    <row r="84" spans="1:74" s="15" customForma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row>
  </sheetData>
  <dataValidations count="3">
    <dataValidation type="list" allowBlank="1" showInputMessage="1" showErrorMessage="1" sqref="O18:O24 L10:M24" xr:uid="{A03F0D1F-E995-48AB-8093-9E46A7719E75}">
      <formula1>YesNo</formula1>
    </dataValidation>
    <dataValidation type="list" allowBlank="1" showInputMessage="1" showErrorMessage="1" sqref="G5" xr:uid="{12C98FF7-868A-41CA-889D-57B51D8F7636}">
      <formula1>Departments</formula1>
    </dataValidation>
    <dataValidation type="list" allowBlank="1" showInputMessage="1" showErrorMessage="1" sqref="K5" xr:uid="{273C23FB-E815-495B-A54F-D2C1A278F951}">
      <formula1>Years</formula1>
    </dataValidation>
  </dataValidations>
  <pageMargins left="0.7" right="0.7" top="0.75" bottom="0.75" header="0.3" footer="0.3"/>
  <pageSetup orientation="portrait" r:id="rId1"/>
  <ignoredErrors>
    <ignoredError sqref="T14:AA14"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4C8238-C39E-4004-96BD-3D66AB75DF00}">
          <x14:formula1>
            <xm:f>'Budget Drivers'!$H$11:$H$21</xm:f>
          </x14:formula1>
          <xm:sqref>I5</xm:sqref>
        </x14:dataValidation>
        <x14:dataValidation type="list" allowBlank="1" showInputMessage="1" showErrorMessage="1" xr:uid="{D1D73A85-E613-4123-A553-66EEA416D8DE}">
          <x14:formula1>
            <xm:f>'Budget Drivers'!$O$20:$O$22</xm:f>
          </x14:formula1>
          <xm:sqref>G10:G24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6EB9-A729-4BD0-9FA0-E7E32F5BF3D9}">
  <sheetPr>
    <tabColor rgb="FF0000FF"/>
  </sheetPr>
  <dimension ref="A1:BV84"/>
  <sheetViews>
    <sheetView showGridLines="0" topLeftCell="F1" zoomScaleNormal="100" workbookViewId="0">
      <selection activeCell="F3" sqref="F3"/>
    </sheetView>
  </sheetViews>
  <sheetFormatPr baseColWidth="10" defaultColWidth="8.6640625" defaultRowHeight="14" outlineLevelRow="1" outlineLevelCol="1"/>
  <cols>
    <col min="1" max="1" width="13.6640625" style="45" hidden="1" customWidth="1" outlineLevel="1"/>
    <col min="2" max="2" width="8.6640625" style="45" hidden="1" customWidth="1" outlineLevel="1"/>
    <col min="3" max="4" width="10" style="45" hidden="1" customWidth="1" outlineLevel="1"/>
    <col min="5" max="5" width="12.1640625" style="45" hidden="1" customWidth="1" outlineLevel="1"/>
    <col min="6" max="6" width="3" style="45" customWidth="1" collapsed="1"/>
    <col min="7" max="7" width="28.1640625" style="45" customWidth="1"/>
    <col min="8" max="8" width="30" style="45" customWidth="1"/>
    <col min="9" max="9" width="15.1640625" style="45" customWidth="1"/>
    <col min="10" max="10" width="15.83203125" style="45" customWidth="1"/>
    <col min="11" max="11" width="12.33203125" style="45" bestFit="1" customWidth="1"/>
    <col min="12" max="13" width="7.83203125" style="45" customWidth="1"/>
    <col min="14" max="14" width="25.83203125" style="45" customWidth="1"/>
    <col min="15" max="15" width="1.33203125" style="45" customWidth="1"/>
    <col min="16" max="28" width="9.83203125" style="45" customWidth="1"/>
    <col min="29" max="16384" width="8.6640625" style="45"/>
  </cols>
  <sheetData>
    <row r="1" spans="1:74" s="465" customFormat="1" ht="26.25" customHeight="1" thickBot="1">
      <c r="A1" s="454"/>
      <c r="B1" s="454"/>
      <c r="C1" s="454"/>
      <c r="D1" s="454"/>
      <c r="E1" s="454"/>
      <c r="F1" s="454"/>
      <c r="G1" s="454" t="str">
        <f>"Company Name"&amp;" | "&amp;G5&amp;" T&amp;E Planning"</f>
        <v>Company Name | Sales T&amp;E Planning</v>
      </c>
      <c r="H1" s="454"/>
      <c r="I1" s="454"/>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row>
    <row r="2" spans="1:74" s="44" customFormat="1" ht="6.75" customHeight="1">
      <c r="A2" s="47"/>
      <c r="B2" s="47"/>
      <c r="C2" s="47"/>
      <c r="D2" s="47"/>
      <c r="E2" s="47"/>
      <c r="F2" s="47"/>
      <c r="G2" s="47"/>
      <c r="H2" s="47"/>
      <c r="I2" s="47"/>
      <c r="J2" s="47"/>
      <c r="K2" s="47"/>
      <c r="L2" s="47"/>
      <c r="M2" s="47"/>
      <c r="N2" s="47"/>
      <c r="O2" s="47"/>
      <c r="P2" s="47"/>
      <c r="Q2" s="47"/>
      <c r="R2" s="47"/>
      <c r="S2" s="47"/>
      <c r="T2" s="47"/>
      <c r="U2" s="49"/>
      <c r="V2" s="47"/>
      <c r="W2" s="47"/>
      <c r="X2" s="47"/>
      <c r="Y2" s="47"/>
      <c r="Z2" s="47"/>
      <c r="AA2" s="47"/>
      <c r="AB2" s="47"/>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row>
    <row r="3" spans="1:74" s="44" customFormat="1" ht="15" customHeight="1">
      <c r="A3" s="47"/>
      <c r="B3" s="47"/>
      <c r="C3" s="47"/>
      <c r="D3" s="47"/>
      <c r="E3" s="47"/>
      <c r="F3" s="47"/>
      <c r="G3" s="242" t="s">
        <v>16</v>
      </c>
      <c r="H3" s="243"/>
      <c r="I3" s="242" t="s">
        <v>138</v>
      </c>
      <c r="J3" s="243"/>
      <c r="K3" s="242" t="s">
        <v>154</v>
      </c>
      <c r="L3" s="243"/>
      <c r="M3" s="243"/>
      <c r="N3" s="243"/>
      <c r="O3" s="47"/>
      <c r="P3" s="47"/>
      <c r="Q3" s="47"/>
      <c r="R3" s="47"/>
      <c r="S3" s="47"/>
      <c r="T3" s="47"/>
      <c r="U3" s="47"/>
      <c r="V3" s="47"/>
      <c r="W3" s="47"/>
      <c r="X3" s="47"/>
      <c r="Y3" s="47"/>
      <c r="Z3" s="47"/>
      <c r="AA3" s="47"/>
      <c r="AB3" s="47"/>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row>
    <row r="4" spans="1:74" s="44" customFormat="1" ht="6.75" customHeight="1">
      <c r="A4" s="47"/>
      <c r="B4" s="47"/>
      <c r="C4" s="47"/>
      <c r="D4" s="47"/>
      <c r="E4" s="47"/>
      <c r="F4" s="47"/>
      <c r="G4" s="51"/>
      <c r="H4" s="243"/>
      <c r="I4" s="47"/>
      <c r="J4" s="243"/>
      <c r="K4" s="47"/>
      <c r="L4" s="47"/>
      <c r="M4" s="47"/>
      <c r="N4" s="243"/>
      <c r="O4" s="243"/>
      <c r="P4" s="48">
        <v>1</v>
      </c>
      <c r="Q4" s="48">
        <v>2</v>
      </c>
      <c r="R4" s="48">
        <v>3</v>
      </c>
      <c r="S4" s="48">
        <v>4</v>
      </c>
      <c r="T4" s="48">
        <v>5</v>
      </c>
      <c r="U4" s="48">
        <v>6</v>
      </c>
      <c r="V4" s="48">
        <v>7</v>
      </c>
      <c r="W4" s="48">
        <v>8</v>
      </c>
      <c r="X4" s="48">
        <v>9</v>
      </c>
      <c r="Y4" s="48">
        <v>10</v>
      </c>
      <c r="Z4" s="48">
        <v>11</v>
      </c>
      <c r="AA4" s="48">
        <v>12</v>
      </c>
      <c r="AB4" s="47"/>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row>
    <row r="5" spans="1:74" s="52" customFormat="1" ht="15.75" customHeight="1" thickBot="1">
      <c r="A5" s="51"/>
      <c r="B5" s="51"/>
      <c r="C5" s="51"/>
      <c r="D5" s="51"/>
      <c r="E5" s="51"/>
      <c r="F5" s="51"/>
      <c r="G5" s="50" t="s">
        <v>29</v>
      </c>
      <c r="H5" s="243"/>
      <c r="I5" s="50" t="s">
        <v>250</v>
      </c>
      <c r="J5" s="243"/>
      <c r="K5" s="50">
        <v>2023</v>
      </c>
      <c r="L5" s="51"/>
      <c r="M5" s="51"/>
      <c r="N5" s="243"/>
      <c r="O5" s="51"/>
      <c r="P5" s="51"/>
      <c r="Q5" s="51"/>
      <c r="R5" s="51"/>
      <c r="S5" s="51"/>
      <c r="T5" s="51"/>
      <c r="U5" s="51"/>
      <c r="V5" s="51"/>
      <c r="W5" s="51"/>
      <c r="X5" s="51"/>
      <c r="Y5" s="51"/>
      <c r="Z5" s="51"/>
      <c r="AA5" s="51"/>
      <c r="AB5" s="51"/>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row>
    <row r="6" spans="1:74" s="44" customFormat="1" ht="11.25" customHeight="1" thickTop="1" thickBo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row>
    <row r="7" spans="1:74" s="16" customFormat="1" ht="30.75" hidden="1" customHeight="1" outlineLevel="1" thickBot="1">
      <c r="A7" s="46"/>
      <c r="B7" s="46"/>
      <c r="C7" s="46"/>
      <c r="D7" s="46"/>
      <c r="E7" s="46"/>
      <c r="F7" s="46"/>
      <c r="G7" s="46"/>
      <c r="H7" s="46"/>
      <c r="I7" s="46"/>
      <c r="J7" s="46"/>
      <c r="K7" s="46"/>
      <c r="L7" s="46"/>
      <c r="M7" s="46"/>
      <c r="N7" s="53"/>
      <c r="O7" s="53"/>
      <c r="P7" s="329" t="str">
        <f>$I$5</f>
        <v>Working Budget</v>
      </c>
      <c r="Q7" s="330" t="str">
        <f t="shared" ref="Q7:AA7" si="0">$I$5</f>
        <v>Working Budget</v>
      </c>
      <c r="R7" s="330" t="str">
        <f t="shared" si="0"/>
        <v>Working Budget</v>
      </c>
      <c r="S7" s="330" t="str">
        <f t="shared" si="0"/>
        <v>Working Budget</v>
      </c>
      <c r="T7" s="330" t="str">
        <f t="shared" si="0"/>
        <v>Working Budget</v>
      </c>
      <c r="U7" s="330" t="str">
        <f t="shared" si="0"/>
        <v>Working Budget</v>
      </c>
      <c r="V7" s="330" t="str">
        <f t="shared" si="0"/>
        <v>Working Budget</v>
      </c>
      <c r="W7" s="330" t="str">
        <f t="shared" si="0"/>
        <v>Working Budget</v>
      </c>
      <c r="X7" s="330" t="str">
        <f t="shared" si="0"/>
        <v>Working Budget</v>
      </c>
      <c r="Y7" s="330" t="str">
        <f t="shared" si="0"/>
        <v>Working Budget</v>
      </c>
      <c r="Z7" s="330" t="str">
        <f t="shared" si="0"/>
        <v>Working Budget</v>
      </c>
      <c r="AA7" s="330" t="str">
        <f t="shared" si="0"/>
        <v>Working Budget</v>
      </c>
      <c r="AB7" s="331" t="s">
        <v>250</v>
      </c>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row>
    <row r="8" spans="1:74" s="66" customFormat="1" ht="15" collapsed="1" thickBot="1">
      <c r="A8" s="63"/>
      <c r="B8" s="63"/>
      <c r="C8" s="63"/>
      <c r="D8" s="63"/>
      <c r="E8" s="63"/>
      <c r="F8" s="63"/>
      <c r="G8" s="268" t="s">
        <v>15</v>
      </c>
      <c r="H8" s="269" t="s">
        <v>196</v>
      </c>
      <c r="I8" s="269" t="s">
        <v>197</v>
      </c>
      <c r="J8" s="269" t="s">
        <v>198</v>
      </c>
      <c r="K8" s="269" t="s">
        <v>282</v>
      </c>
      <c r="L8" s="269" t="s">
        <v>199</v>
      </c>
      <c r="M8" s="269" t="s">
        <v>200</v>
      </c>
      <c r="N8" s="270" t="s">
        <v>228</v>
      </c>
      <c r="O8" s="64"/>
      <c r="P8" s="345" t="str">
        <f>TEXT(DATE($K$5,P$4,1),"mmm-yy")</f>
        <v>Jan-23</v>
      </c>
      <c r="Q8" s="346" t="str">
        <f t="shared" ref="Q8:AA8" si="1">TEXT(DATE($K$5,Q$4,1),"mmm-yy")</f>
        <v>Feb-23</v>
      </c>
      <c r="R8" s="346" t="str">
        <f t="shared" si="1"/>
        <v>Mar-23</v>
      </c>
      <c r="S8" s="346" t="str">
        <f t="shared" si="1"/>
        <v>Apr-23</v>
      </c>
      <c r="T8" s="346" t="str">
        <f t="shared" si="1"/>
        <v>May-23</v>
      </c>
      <c r="U8" s="346" t="str">
        <f t="shared" si="1"/>
        <v>Jun-23</v>
      </c>
      <c r="V8" s="346" t="str">
        <f t="shared" si="1"/>
        <v>Jul-23</v>
      </c>
      <c r="W8" s="346" t="str">
        <f t="shared" si="1"/>
        <v>Aug-23</v>
      </c>
      <c r="X8" s="346" t="str">
        <f t="shared" si="1"/>
        <v>Sep-23</v>
      </c>
      <c r="Y8" s="346" t="str">
        <f t="shared" si="1"/>
        <v>Oct-23</v>
      </c>
      <c r="Z8" s="346" t="str">
        <f t="shared" si="1"/>
        <v>Nov-23</v>
      </c>
      <c r="AA8" s="346" t="str">
        <f t="shared" si="1"/>
        <v>Dec-23</v>
      </c>
      <c r="AB8" s="347">
        <f>$K$5</f>
        <v>2023</v>
      </c>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row>
    <row r="9" spans="1:74" s="16" customFormat="1" ht="7.5" customHeight="1" thickBot="1">
      <c r="A9" s="53"/>
      <c r="B9" s="53"/>
      <c r="C9" s="53"/>
      <c r="D9" s="53"/>
      <c r="E9" s="53"/>
      <c r="F9" s="53"/>
      <c r="G9" s="263"/>
      <c r="H9" s="53"/>
      <c r="I9" s="55"/>
      <c r="J9" s="53"/>
      <c r="K9" s="53"/>
      <c r="L9" s="53"/>
      <c r="M9" s="53"/>
      <c r="N9" s="53"/>
      <c r="O9" s="53"/>
      <c r="P9" s="46"/>
      <c r="Q9" s="46"/>
      <c r="R9" s="46"/>
      <c r="S9" s="46"/>
      <c r="T9" s="46"/>
      <c r="U9" s="46"/>
      <c r="V9" s="46"/>
      <c r="W9" s="46"/>
      <c r="X9" s="46"/>
      <c r="Y9" s="46"/>
      <c r="Z9" s="46"/>
      <c r="AA9" s="46"/>
      <c r="AB9" s="46"/>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row>
    <row r="10" spans="1:74" s="44" customFormat="1" ht="15">
      <c r="A10" s="267" t="s">
        <v>23</v>
      </c>
      <c r="B10" s="267" t="str">
        <f t="shared" ref="B10:B24" si="2">$G$5</f>
        <v>Sales</v>
      </c>
      <c r="C10" s="267" t="s">
        <v>21</v>
      </c>
      <c r="D10" s="267" t="s">
        <v>289</v>
      </c>
      <c r="E10" s="267" t="s">
        <v>22</v>
      </c>
      <c r="F10" s="63"/>
      <c r="G10" s="264" t="s">
        <v>288</v>
      </c>
      <c r="H10" s="261" t="s">
        <v>201</v>
      </c>
      <c r="I10" s="57" t="s">
        <v>229</v>
      </c>
      <c r="J10" s="57" t="s">
        <v>260</v>
      </c>
      <c r="K10" s="57" t="s">
        <v>205</v>
      </c>
      <c r="L10" s="57" t="s">
        <v>172</v>
      </c>
      <c r="M10" s="57" t="s">
        <v>172</v>
      </c>
      <c r="N10" s="58" t="s">
        <v>258</v>
      </c>
      <c r="O10" s="62"/>
      <c r="P10" s="449">
        <v>0</v>
      </c>
      <c r="Q10" s="450">
        <v>0</v>
      </c>
      <c r="R10" s="450">
        <v>0</v>
      </c>
      <c r="S10" s="450">
        <v>20000</v>
      </c>
      <c r="T10" s="450">
        <v>0</v>
      </c>
      <c r="U10" s="450">
        <v>0</v>
      </c>
      <c r="V10" s="450">
        <v>20000</v>
      </c>
      <c r="W10" s="450">
        <v>0</v>
      </c>
      <c r="X10" s="450">
        <v>0</v>
      </c>
      <c r="Y10" s="450">
        <v>20000</v>
      </c>
      <c r="Z10" s="450">
        <v>0</v>
      </c>
      <c r="AA10" s="459">
        <v>0</v>
      </c>
      <c r="AB10" s="462">
        <f t="shared" ref="AB10:AB24" si="3">SUM(P10:AA10)</f>
        <v>60000</v>
      </c>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row>
    <row r="11" spans="1:74" s="44" customFormat="1" ht="15">
      <c r="A11" s="267" t="s">
        <v>23</v>
      </c>
      <c r="B11" s="267" t="str">
        <f t="shared" si="2"/>
        <v>Sales</v>
      </c>
      <c r="C11" s="267" t="s">
        <v>21</v>
      </c>
      <c r="D11" s="267" t="s">
        <v>289</v>
      </c>
      <c r="E11" s="267" t="s">
        <v>22</v>
      </c>
      <c r="F11" s="63"/>
      <c r="G11" s="265" t="s">
        <v>287</v>
      </c>
      <c r="H11" s="260" t="s">
        <v>202</v>
      </c>
      <c r="I11" s="56" t="s">
        <v>203</v>
      </c>
      <c r="J11" s="56">
        <v>4</v>
      </c>
      <c r="K11" s="56" t="s">
        <v>205</v>
      </c>
      <c r="L11" s="56" t="s">
        <v>176</v>
      </c>
      <c r="M11" s="56" t="s">
        <v>172</v>
      </c>
      <c r="N11" s="59" t="s">
        <v>259</v>
      </c>
      <c r="O11" s="62"/>
      <c r="P11" s="451">
        <v>0</v>
      </c>
      <c r="Q11" s="428">
        <v>0</v>
      </c>
      <c r="R11" s="428">
        <v>0</v>
      </c>
      <c r="S11" s="428">
        <v>0</v>
      </c>
      <c r="T11" s="428">
        <v>85000</v>
      </c>
      <c r="U11" s="428">
        <v>0</v>
      </c>
      <c r="V11" s="428">
        <v>0</v>
      </c>
      <c r="W11" s="428">
        <v>0</v>
      </c>
      <c r="X11" s="428">
        <v>0</v>
      </c>
      <c r="Y11" s="428">
        <v>0</v>
      </c>
      <c r="Z11" s="428">
        <v>0</v>
      </c>
      <c r="AA11" s="460">
        <v>0</v>
      </c>
      <c r="AB11" s="429">
        <f t="shared" si="3"/>
        <v>85000</v>
      </c>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row>
    <row r="12" spans="1:74" s="44" customFormat="1" ht="15">
      <c r="A12" s="267" t="s">
        <v>23</v>
      </c>
      <c r="B12" s="267" t="str">
        <f t="shared" si="2"/>
        <v>Sales</v>
      </c>
      <c r="C12" s="267" t="s">
        <v>21</v>
      </c>
      <c r="D12" s="267" t="s">
        <v>289</v>
      </c>
      <c r="E12" s="267" t="s">
        <v>22</v>
      </c>
      <c r="F12" s="63"/>
      <c r="G12" s="265" t="s">
        <v>286</v>
      </c>
      <c r="H12" s="260" t="s">
        <v>204</v>
      </c>
      <c r="I12" s="56" t="s">
        <v>229</v>
      </c>
      <c r="J12" s="56">
        <v>15</v>
      </c>
      <c r="K12" s="262">
        <v>350</v>
      </c>
      <c r="L12" s="56" t="s">
        <v>172</v>
      </c>
      <c r="M12" s="56" t="s">
        <v>172</v>
      </c>
      <c r="N12" s="59" t="s">
        <v>245</v>
      </c>
      <c r="O12" s="62"/>
      <c r="P12" s="451">
        <f>$J12*$K12</f>
        <v>5250</v>
      </c>
      <c r="Q12" s="428">
        <f t="shared" ref="Q12:AA13" si="4">$J12*$K12</f>
        <v>5250</v>
      </c>
      <c r="R12" s="428">
        <f t="shared" si="4"/>
        <v>5250</v>
      </c>
      <c r="S12" s="428">
        <f t="shared" si="4"/>
        <v>5250</v>
      </c>
      <c r="T12" s="428">
        <f t="shared" si="4"/>
        <v>5250</v>
      </c>
      <c r="U12" s="428">
        <f t="shared" si="4"/>
        <v>5250</v>
      </c>
      <c r="V12" s="428">
        <f t="shared" si="4"/>
        <v>5250</v>
      </c>
      <c r="W12" s="428">
        <f t="shared" si="4"/>
        <v>5250</v>
      </c>
      <c r="X12" s="428">
        <f t="shared" si="4"/>
        <v>5250</v>
      </c>
      <c r="Y12" s="428">
        <f t="shared" si="4"/>
        <v>5250</v>
      </c>
      <c r="Z12" s="428">
        <f t="shared" si="4"/>
        <v>5250</v>
      </c>
      <c r="AA12" s="460">
        <f t="shared" si="4"/>
        <v>5250</v>
      </c>
      <c r="AB12" s="429">
        <f t="shared" si="3"/>
        <v>63000</v>
      </c>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row>
    <row r="13" spans="1:74" s="44" customFormat="1" ht="15">
      <c r="A13" s="267" t="s">
        <v>23</v>
      </c>
      <c r="B13" s="267" t="str">
        <f t="shared" si="2"/>
        <v>Sales</v>
      </c>
      <c r="C13" s="267" t="s">
        <v>21</v>
      </c>
      <c r="D13" s="267" t="s">
        <v>289</v>
      </c>
      <c r="E13" s="267" t="s">
        <v>22</v>
      </c>
      <c r="F13" s="63"/>
      <c r="G13" s="265" t="s">
        <v>286</v>
      </c>
      <c r="H13" s="260" t="s">
        <v>227</v>
      </c>
      <c r="I13" s="56" t="s">
        <v>206</v>
      </c>
      <c r="J13" s="56">
        <v>15</v>
      </c>
      <c r="K13" s="262">
        <v>450</v>
      </c>
      <c r="L13" s="56" t="s">
        <v>176</v>
      </c>
      <c r="M13" s="56" t="s">
        <v>172</v>
      </c>
      <c r="N13" s="59" t="s">
        <v>245</v>
      </c>
      <c r="O13" s="62"/>
      <c r="P13" s="451">
        <f>$J13*$K13</f>
        <v>6750</v>
      </c>
      <c r="Q13" s="428">
        <f t="shared" si="4"/>
        <v>6750</v>
      </c>
      <c r="R13" s="428">
        <f t="shared" si="4"/>
        <v>6750</v>
      </c>
      <c r="S13" s="428">
        <f t="shared" si="4"/>
        <v>6750</v>
      </c>
      <c r="T13" s="428">
        <f t="shared" si="4"/>
        <v>6750</v>
      </c>
      <c r="U13" s="428">
        <f t="shared" si="4"/>
        <v>6750</v>
      </c>
      <c r="V13" s="428">
        <f t="shared" si="4"/>
        <v>6750</v>
      </c>
      <c r="W13" s="428">
        <f t="shared" si="4"/>
        <v>6750</v>
      </c>
      <c r="X13" s="428">
        <f t="shared" si="4"/>
        <v>6750</v>
      </c>
      <c r="Y13" s="428">
        <f t="shared" si="4"/>
        <v>6750</v>
      </c>
      <c r="Z13" s="428">
        <f t="shared" si="4"/>
        <v>6750</v>
      </c>
      <c r="AA13" s="460">
        <f t="shared" si="4"/>
        <v>6750</v>
      </c>
      <c r="AB13" s="429">
        <f t="shared" si="3"/>
        <v>81000</v>
      </c>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row>
    <row r="14" spans="1:74" s="44" customFormat="1" ht="15">
      <c r="A14" s="267" t="s">
        <v>23</v>
      </c>
      <c r="B14" s="267" t="str">
        <f t="shared" si="2"/>
        <v>Sales</v>
      </c>
      <c r="C14" s="267" t="s">
        <v>21</v>
      </c>
      <c r="D14" s="267" t="s">
        <v>289</v>
      </c>
      <c r="E14" s="267" t="s">
        <v>22</v>
      </c>
      <c r="F14" s="63"/>
      <c r="G14" s="265" t="s">
        <v>286</v>
      </c>
      <c r="H14" s="260" t="s">
        <v>283</v>
      </c>
      <c r="I14" s="56" t="s">
        <v>206</v>
      </c>
      <c r="J14" s="56">
        <v>20</v>
      </c>
      <c r="K14" s="262">
        <v>2000</v>
      </c>
      <c r="L14" s="56" t="s">
        <v>172</v>
      </c>
      <c r="M14" s="56" t="s">
        <v>172</v>
      </c>
      <c r="N14" s="59" t="s">
        <v>284</v>
      </c>
      <c r="O14" s="62"/>
      <c r="P14" s="451">
        <v>0</v>
      </c>
      <c r="Q14" s="428">
        <v>0</v>
      </c>
      <c r="R14" s="428">
        <v>0</v>
      </c>
      <c r="S14" s="428">
        <v>0</v>
      </c>
      <c r="T14" s="428">
        <f>$J$14*$K$14</f>
        <v>40000</v>
      </c>
      <c r="U14" s="428">
        <f t="shared" ref="U14:AA14" si="5">$J$14*$K$14</f>
        <v>40000</v>
      </c>
      <c r="V14" s="428">
        <f t="shared" si="5"/>
        <v>40000</v>
      </c>
      <c r="W14" s="428">
        <f t="shared" si="5"/>
        <v>40000</v>
      </c>
      <c r="X14" s="428">
        <f t="shared" si="5"/>
        <v>40000</v>
      </c>
      <c r="Y14" s="428">
        <f t="shared" si="5"/>
        <v>40000</v>
      </c>
      <c r="Z14" s="428">
        <f t="shared" si="5"/>
        <v>40000</v>
      </c>
      <c r="AA14" s="460">
        <f t="shared" si="5"/>
        <v>40000</v>
      </c>
      <c r="AB14" s="429">
        <f t="shared" si="3"/>
        <v>320000</v>
      </c>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row>
    <row r="15" spans="1:74" s="44" customFormat="1" ht="15">
      <c r="A15" s="267" t="s">
        <v>23</v>
      </c>
      <c r="B15" s="267" t="str">
        <f t="shared" si="2"/>
        <v>Sales</v>
      </c>
      <c r="C15" s="267" t="s">
        <v>21</v>
      </c>
      <c r="D15" s="267" t="s">
        <v>289</v>
      </c>
      <c r="E15" s="267" t="s">
        <v>22</v>
      </c>
      <c r="F15" s="63"/>
      <c r="G15" s="265" t="s">
        <v>286</v>
      </c>
      <c r="H15" s="260" t="s">
        <v>273</v>
      </c>
      <c r="I15" s="56" t="s">
        <v>272</v>
      </c>
      <c r="J15" s="56">
        <v>0</v>
      </c>
      <c r="K15" s="56"/>
      <c r="L15" s="56"/>
      <c r="M15" s="56"/>
      <c r="N15" s="59"/>
      <c r="O15" s="62"/>
      <c r="P15" s="451">
        <f>$J15*$K15</f>
        <v>0</v>
      </c>
      <c r="Q15" s="428">
        <f t="shared" ref="Q15:AA15" si="6">$J15*$K15</f>
        <v>0</v>
      </c>
      <c r="R15" s="428">
        <f t="shared" si="6"/>
        <v>0</v>
      </c>
      <c r="S15" s="428">
        <f t="shared" si="6"/>
        <v>0</v>
      </c>
      <c r="T15" s="428">
        <f t="shared" si="6"/>
        <v>0</v>
      </c>
      <c r="U15" s="428">
        <f t="shared" si="6"/>
        <v>0</v>
      </c>
      <c r="V15" s="428">
        <f t="shared" si="6"/>
        <v>0</v>
      </c>
      <c r="W15" s="428">
        <f t="shared" si="6"/>
        <v>0</v>
      </c>
      <c r="X15" s="428">
        <f t="shared" si="6"/>
        <v>0</v>
      </c>
      <c r="Y15" s="428">
        <f t="shared" si="6"/>
        <v>0</v>
      </c>
      <c r="Z15" s="428">
        <f t="shared" si="6"/>
        <v>0</v>
      </c>
      <c r="AA15" s="460">
        <f t="shared" si="6"/>
        <v>0</v>
      </c>
      <c r="AB15" s="429">
        <f t="shared" si="3"/>
        <v>0</v>
      </c>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row>
    <row r="16" spans="1:74" s="44" customFormat="1" ht="15">
      <c r="A16" s="267" t="s">
        <v>23</v>
      </c>
      <c r="B16" s="267" t="str">
        <f t="shared" si="2"/>
        <v>Sales</v>
      </c>
      <c r="C16" s="267" t="s">
        <v>21</v>
      </c>
      <c r="D16" s="267" t="s">
        <v>289</v>
      </c>
      <c r="E16" s="267" t="s">
        <v>22</v>
      </c>
      <c r="F16" s="63"/>
      <c r="G16" s="265" t="s">
        <v>286</v>
      </c>
      <c r="H16" s="260" t="s">
        <v>273</v>
      </c>
      <c r="I16" s="56" t="s">
        <v>272</v>
      </c>
      <c r="J16" s="56">
        <v>0</v>
      </c>
      <c r="K16" s="56"/>
      <c r="L16" s="56"/>
      <c r="M16" s="56"/>
      <c r="N16" s="59"/>
      <c r="O16" s="62"/>
      <c r="P16" s="451">
        <f t="shared" ref="P16:AA24" si="7">$J16*$K16</f>
        <v>0</v>
      </c>
      <c r="Q16" s="428">
        <f>$J16*$K16</f>
        <v>0</v>
      </c>
      <c r="R16" s="428">
        <f t="shared" si="7"/>
        <v>0</v>
      </c>
      <c r="S16" s="428">
        <f t="shared" si="7"/>
        <v>0</v>
      </c>
      <c r="T16" s="428">
        <f t="shared" si="7"/>
        <v>0</v>
      </c>
      <c r="U16" s="428">
        <f t="shared" si="7"/>
        <v>0</v>
      </c>
      <c r="V16" s="428">
        <f t="shared" si="7"/>
        <v>0</v>
      </c>
      <c r="W16" s="428">
        <f t="shared" si="7"/>
        <v>0</v>
      </c>
      <c r="X16" s="428">
        <f t="shared" si="7"/>
        <v>0</v>
      </c>
      <c r="Y16" s="428">
        <f t="shared" si="7"/>
        <v>0</v>
      </c>
      <c r="Z16" s="428">
        <f t="shared" si="7"/>
        <v>0</v>
      </c>
      <c r="AA16" s="460">
        <f t="shared" si="7"/>
        <v>0</v>
      </c>
      <c r="AB16" s="429">
        <f t="shared" si="3"/>
        <v>0</v>
      </c>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row>
    <row r="17" spans="1:74" s="44" customFormat="1" ht="15">
      <c r="A17" s="267" t="s">
        <v>23</v>
      </c>
      <c r="B17" s="267" t="str">
        <f t="shared" si="2"/>
        <v>Sales</v>
      </c>
      <c r="C17" s="267" t="s">
        <v>21</v>
      </c>
      <c r="D17" s="267" t="s">
        <v>289</v>
      </c>
      <c r="E17" s="267" t="s">
        <v>22</v>
      </c>
      <c r="F17" s="63"/>
      <c r="G17" s="265" t="s">
        <v>286</v>
      </c>
      <c r="H17" s="260" t="s">
        <v>273</v>
      </c>
      <c r="I17" s="56" t="s">
        <v>272</v>
      </c>
      <c r="J17" s="56">
        <v>0</v>
      </c>
      <c r="K17" s="56"/>
      <c r="L17" s="56"/>
      <c r="M17" s="56"/>
      <c r="N17" s="59"/>
      <c r="O17" s="62"/>
      <c r="P17" s="451">
        <f t="shared" si="7"/>
        <v>0</v>
      </c>
      <c r="Q17" s="428">
        <f t="shared" si="7"/>
        <v>0</v>
      </c>
      <c r="R17" s="428">
        <f t="shared" si="7"/>
        <v>0</v>
      </c>
      <c r="S17" s="428">
        <f t="shared" si="7"/>
        <v>0</v>
      </c>
      <c r="T17" s="428">
        <f t="shared" si="7"/>
        <v>0</v>
      </c>
      <c r="U17" s="428">
        <f t="shared" si="7"/>
        <v>0</v>
      </c>
      <c r="V17" s="428">
        <f t="shared" si="7"/>
        <v>0</v>
      </c>
      <c r="W17" s="428">
        <f t="shared" si="7"/>
        <v>0</v>
      </c>
      <c r="X17" s="428">
        <f t="shared" si="7"/>
        <v>0</v>
      </c>
      <c r="Y17" s="428">
        <f t="shared" si="7"/>
        <v>0</v>
      </c>
      <c r="Z17" s="428">
        <f t="shared" si="7"/>
        <v>0</v>
      </c>
      <c r="AA17" s="460">
        <f t="shared" si="7"/>
        <v>0</v>
      </c>
      <c r="AB17" s="429">
        <f t="shared" si="3"/>
        <v>0</v>
      </c>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row>
    <row r="18" spans="1:74" s="44" customFormat="1" ht="15">
      <c r="A18" s="267" t="s">
        <v>23</v>
      </c>
      <c r="B18" s="267" t="str">
        <f t="shared" si="2"/>
        <v>Sales</v>
      </c>
      <c r="C18" s="267" t="s">
        <v>21</v>
      </c>
      <c r="D18" s="267" t="s">
        <v>289</v>
      </c>
      <c r="E18" s="267" t="s">
        <v>22</v>
      </c>
      <c r="F18" s="63"/>
      <c r="G18" s="265" t="s">
        <v>286</v>
      </c>
      <c r="H18" s="260" t="s">
        <v>273</v>
      </c>
      <c r="I18" s="56" t="s">
        <v>272</v>
      </c>
      <c r="J18" s="56">
        <v>0</v>
      </c>
      <c r="K18" s="56"/>
      <c r="L18" s="56"/>
      <c r="M18" s="56"/>
      <c r="N18" s="59"/>
      <c r="O18" s="54"/>
      <c r="P18" s="451">
        <f t="shared" si="7"/>
        <v>0</v>
      </c>
      <c r="Q18" s="428">
        <f t="shared" si="7"/>
        <v>0</v>
      </c>
      <c r="R18" s="428">
        <f t="shared" si="7"/>
        <v>0</v>
      </c>
      <c r="S18" s="428">
        <f t="shared" si="7"/>
        <v>0</v>
      </c>
      <c r="T18" s="428">
        <f t="shared" si="7"/>
        <v>0</v>
      </c>
      <c r="U18" s="428">
        <f t="shared" si="7"/>
        <v>0</v>
      </c>
      <c r="V18" s="428">
        <f t="shared" si="7"/>
        <v>0</v>
      </c>
      <c r="W18" s="428">
        <f t="shared" si="7"/>
        <v>0</v>
      </c>
      <c r="X18" s="428">
        <f t="shared" si="7"/>
        <v>0</v>
      </c>
      <c r="Y18" s="428">
        <f t="shared" si="7"/>
        <v>0</v>
      </c>
      <c r="Z18" s="428">
        <f t="shared" si="7"/>
        <v>0</v>
      </c>
      <c r="AA18" s="460">
        <f t="shared" si="7"/>
        <v>0</v>
      </c>
      <c r="AB18" s="429">
        <f t="shared" si="3"/>
        <v>0</v>
      </c>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row>
    <row r="19" spans="1:74" s="44" customFormat="1" ht="15">
      <c r="A19" s="267" t="s">
        <v>23</v>
      </c>
      <c r="B19" s="267" t="str">
        <f t="shared" si="2"/>
        <v>Sales</v>
      </c>
      <c r="C19" s="267" t="s">
        <v>21</v>
      </c>
      <c r="D19" s="267" t="s">
        <v>289</v>
      </c>
      <c r="E19" s="267" t="s">
        <v>22</v>
      </c>
      <c r="F19" s="63"/>
      <c r="G19" s="265" t="s">
        <v>286</v>
      </c>
      <c r="H19" s="260" t="s">
        <v>273</v>
      </c>
      <c r="I19" s="56" t="s">
        <v>272</v>
      </c>
      <c r="J19" s="56">
        <v>0</v>
      </c>
      <c r="K19" s="56"/>
      <c r="L19" s="56"/>
      <c r="M19" s="56"/>
      <c r="N19" s="59"/>
      <c r="O19" s="54"/>
      <c r="P19" s="451">
        <f t="shared" si="7"/>
        <v>0</v>
      </c>
      <c r="Q19" s="428">
        <f t="shared" si="7"/>
        <v>0</v>
      </c>
      <c r="R19" s="428">
        <f t="shared" si="7"/>
        <v>0</v>
      </c>
      <c r="S19" s="428">
        <f t="shared" si="7"/>
        <v>0</v>
      </c>
      <c r="T19" s="428">
        <f t="shared" si="7"/>
        <v>0</v>
      </c>
      <c r="U19" s="428">
        <f t="shared" si="7"/>
        <v>0</v>
      </c>
      <c r="V19" s="428">
        <f t="shared" si="7"/>
        <v>0</v>
      </c>
      <c r="W19" s="428">
        <f t="shared" si="7"/>
        <v>0</v>
      </c>
      <c r="X19" s="428">
        <f t="shared" si="7"/>
        <v>0</v>
      </c>
      <c r="Y19" s="428">
        <f t="shared" si="7"/>
        <v>0</v>
      </c>
      <c r="Z19" s="428">
        <f t="shared" si="7"/>
        <v>0</v>
      </c>
      <c r="AA19" s="460">
        <f t="shared" si="7"/>
        <v>0</v>
      </c>
      <c r="AB19" s="429">
        <f t="shared" si="3"/>
        <v>0</v>
      </c>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row>
    <row r="20" spans="1:74" s="44" customFormat="1" ht="15">
      <c r="A20" s="267" t="s">
        <v>23</v>
      </c>
      <c r="B20" s="267" t="str">
        <f t="shared" si="2"/>
        <v>Sales</v>
      </c>
      <c r="C20" s="267" t="s">
        <v>21</v>
      </c>
      <c r="D20" s="267" t="s">
        <v>289</v>
      </c>
      <c r="E20" s="267" t="s">
        <v>22</v>
      </c>
      <c r="F20" s="63"/>
      <c r="G20" s="265" t="s">
        <v>286</v>
      </c>
      <c r="H20" s="260" t="s">
        <v>273</v>
      </c>
      <c r="I20" s="56" t="s">
        <v>272</v>
      </c>
      <c r="J20" s="56">
        <v>0</v>
      </c>
      <c r="K20" s="56"/>
      <c r="L20" s="56"/>
      <c r="M20" s="56"/>
      <c r="N20" s="59"/>
      <c r="O20" s="54"/>
      <c r="P20" s="451">
        <f t="shared" si="7"/>
        <v>0</v>
      </c>
      <c r="Q20" s="428">
        <f t="shared" si="7"/>
        <v>0</v>
      </c>
      <c r="R20" s="428">
        <f t="shared" si="7"/>
        <v>0</v>
      </c>
      <c r="S20" s="428">
        <f t="shared" si="7"/>
        <v>0</v>
      </c>
      <c r="T20" s="428">
        <f t="shared" si="7"/>
        <v>0</v>
      </c>
      <c r="U20" s="428">
        <f t="shared" si="7"/>
        <v>0</v>
      </c>
      <c r="V20" s="428">
        <f t="shared" si="7"/>
        <v>0</v>
      </c>
      <c r="W20" s="428">
        <f t="shared" si="7"/>
        <v>0</v>
      </c>
      <c r="X20" s="428">
        <f t="shared" si="7"/>
        <v>0</v>
      </c>
      <c r="Y20" s="428">
        <f t="shared" si="7"/>
        <v>0</v>
      </c>
      <c r="Z20" s="428">
        <f t="shared" si="7"/>
        <v>0</v>
      </c>
      <c r="AA20" s="460">
        <f t="shared" si="7"/>
        <v>0</v>
      </c>
      <c r="AB20" s="429">
        <f t="shared" si="3"/>
        <v>0</v>
      </c>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row>
    <row r="21" spans="1:74" s="44" customFormat="1" ht="15">
      <c r="A21" s="267" t="s">
        <v>23</v>
      </c>
      <c r="B21" s="267" t="str">
        <f t="shared" si="2"/>
        <v>Sales</v>
      </c>
      <c r="C21" s="267" t="s">
        <v>21</v>
      </c>
      <c r="D21" s="267" t="s">
        <v>289</v>
      </c>
      <c r="E21" s="267" t="s">
        <v>22</v>
      </c>
      <c r="F21" s="63"/>
      <c r="G21" s="265" t="s">
        <v>286</v>
      </c>
      <c r="H21" s="260" t="s">
        <v>273</v>
      </c>
      <c r="I21" s="56" t="s">
        <v>272</v>
      </c>
      <c r="J21" s="56">
        <v>0</v>
      </c>
      <c r="K21" s="56"/>
      <c r="L21" s="56"/>
      <c r="M21" s="56"/>
      <c r="N21" s="59"/>
      <c r="O21" s="54"/>
      <c r="P21" s="451">
        <f t="shared" si="7"/>
        <v>0</v>
      </c>
      <c r="Q21" s="428">
        <f t="shared" si="7"/>
        <v>0</v>
      </c>
      <c r="R21" s="428">
        <f t="shared" si="7"/>
        <v>0</v>
      </c>
      <c r="S21" s="428">
        <f t="shared" si="7"/>
        <v>0</v>
      </c>
      <c r="T21" s="428">
        <f t="shared" si="7"/>
        <v>0</v>
      </c>
      <c r="U21" s="428">
        <f t="shared" si="7"/>
        <v>0</v>
      </c>
      <c r="V21" s="428">
        <f t="shared" si="7"/>
        <v>0</v>
      </c>
      <c r="W21" s="428">
        <f t="shared" si="7"/>
        <v>0</v>
      </c>
      <c r="X21" s="428">
        <f t="shared" si="7"/>
        <v>0</v>
      </c>
      <c r="Y21" s="428">
        <f t="shared" si="7"/>
        <v>0</v>
      </c>
      <c r="Z21" s="428">
        <f t="shared" si="7"/>
        <v>0</v>
      </c>
      <c r="AA21" s="460">
        <f t="shared" si="7"/>
        <v>0</v>
      </c>
      <c r="AB21" s="429">
        <f t="shared" si="3"/>
        <v>0</v>
      </c>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row>
    <row r="22" spans="1:74" s="44" customFormat="1" ht="15">
      <c r="A22" s="267" t="s">
        <v>23</v>
      </c>
      <c r="B22" s="267" t="str">
        <f t="shared" si="2"/>
        <v>Sales</v>
      </c>
      <c r="C22" s="267" t="s">
        <v>21</v>
      </c>
      <c r="D22" s="267" t="s">
        <v>289</v>
      </c>
      <c r="E22" s="267" t="s">
        <v>22</v>
      </c>
      <c r="F22" s="63"/>
      <c r="G22" s="265" t="s">
        <v>286</v>
      </c>
      <c r="H22" s="260" t="s">
        <v>273</v>
      </c>
      <c r="I22" s="56" t="s">
        <v>272</v>
      </c>
      <c r="J22" s="56">
        <v>0</v>
      </c>
      <c r="K22" s="56"/>
      <c r="L22" s="56"/>
      <c r="M22" s="56"/>
      <c r="N22" s="59"/>
      <c r="O22" s="54"/>
      <c r="P22" s="451">
        <f t="shared" si="7"/>
        <v>0</v>
      </c>
      <c r="Q22" s="428">
        <f t="shared" si="7"/>
        <v>0</v>
      </c>
      <c r="R22" s="428">
        <f t="shared" si="7"/>
        <v>0</v>
      </c>
      <c r="S22" s="428">
        <f t="shared" si="7"/>
        <v>0</v>
      </c>
      <c r="T22" s="428">
        <f t="shared" si="7"/>
        <v>0</v>
      </c>
      <c r="U22" s="428">
        <f t="shared" si="7"/>
        <v>0</v>
      </c>
      <c r="V22" s="428">
        <f t="shared" si="7"/>
        <v>0</v>
      </c>
      <c r="W22" s="428">
        <f t="shared" si="7"/>
        <v>0</v>
      </c>
      <c r="X22" s="428">
        <f t="shared" si="7"/>
        <v>0</v>
      </c>
      <c r="Y22" s="428">
        <f t="shared" si="7"/>
        <v>0</v>
      </c>
      <c r="Z22" s="428">
        <f t="shared" si="7"/>
        <v>0</v>
      </c>
      <c r="AA22" s="460">
        <f t="shared" si="7"/>
        <v>0</v>
      </c>
      <c r="AB22" s="429">
        <f t="shared" si="3"/>
        <v>0</v>
      </c>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row>
    <row r="23" spans="1:74" s="44" customFormat="1" ht="15">
      <c r="A23" s="267" t="s">
        <v>23</v>
      </c>
      <c r="B23" s="267" t="str">
        <f t="shared" si="2"/>
        <v>Sales</v>
      </c>
      <c r="C23" s="267" t="s">
        <v>21</v>
      </c>
      <c r="D23" s="267" t="s">
        <v>289</v>
      </c>
      <c r="E23" s="267" t="s">
        <v>22</v>
      </c>
      <c r="F23" s="63"/>
      <c r="G23" s="265" t="s">
        <v>286</v>
      </c>
      <c r="H23" s="260" t="s">
        <v>273</v>
      </c>
      <c r="I23" s="56" t="s">
        <v>272</v>
      </c>
      <c r="J23" s="56">
        <v>0</v>
      </c>
      <c r="K23" s="56"/>
      <c r="L23" s="56"/>
      <c r="M23" s="56"/>
      <c r="N23" s="59"/>
      <c r="O23" s="54"/>
      <c r="P23" s="451">
        <f t="shared" si="7"/>
        <v>0</v>
      </c>
      <c r="Q23" s="428">
        <f t="shared" si="7"/>
        <v>0</v>
      </c>
      <c r="R23" s="428">
        <f t="shared" si="7"/>
        <v>0</v>
      </c>
      <c r="S23" s="428">
        <f t="shared" si="7"/>
        <v>0</v>
      </c>
      <c r="T23" s="428">
        <f t="shared" si="7"/>
        <v>0</v>
      </c>
      <c r="U23" s="428">
        <f t="shared" si="7"/>
        <v>0</v>
      </c>
      <c r="V23" s="428">
        <f t="shared" si="7"/>
        <v>0</v>
      </c>
      <c r="W23" s="428">
        <f t="shared" si="7"/>
        <v>0</v>
      </c>
      <c r="X23" s="428">
        <f t="shared" si="7"/>
        <v>0</v>
      </c>
      <c r="Y23" s="428">
        <f t="shared" si="7"/>
        <v>0</v>
      </c>
      <c r="Z23" s="428">
        <f t="shared" si="7"/>
        <v>0</v>
      </c>
      <c r="AA23" s="460">
        <f t="shared" si="7"/>
        <v>0</v>
      </c>
      <c r="AB23" s="429">
        <f t="shared" si="3"/>
        <v>0</v>
      </c>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row>
    <row r="24" spans="1:74" s="44" customFormat="1" ht="16" thickBot="1">
      <c r="A24" s="267" t="s">
        <v>23</v>
      </c>
      <c r="B24" s="267" t="str">
        <f t="shared" si="2"/>
        <v>Sales</v>
      </c>
      <c r="C24" s="267" t="s">
        <v>21</v>
      </c>
      <c r="D24" s="267" t="s">
        <v>289</v>
      </c>
      <c r="E24" s="267" t="s">
        <v>22</v>
      </c>
      <c r="F24" s="63"/>
      <c r="G24" s="266" t="s">
        <v>288</v>
      </c>
      <c r="H24" s="60" t="s">
        <v>273</v>
      </c>
      <c r="I24" s="61" t="s">
        <v>272</v>
      </c>
      <c r="J24" s="61">
        <v>0</v>
      </c>
      <c r="K24" s="61"/>
      <c r="L24" s="61"/>
      <c r="M24" s="61"/>
      <c r="N24" s="67"/>
      <c r="O24" s="54"/>
      <c r="P24" s="452">
        <f t="shared" si="7"/>
        <v>0</v>
      </c>
      <c r="Q24" s="453">
        <f t="shared" si="7"/>
        <v>0</v>
      </c>
      <c r="R24" s="453">
        <f t="shared" si="7"/>
        <v>0</v>
      </c>
      <c r="S24" s="453">
        <f t="shared" si="7"/>
        <v>0</v>
      </c>
      <c r="T24" s="453">
        <f t="shared" si="7"/>
        <v>0</v>
      </c>
      <c r="U24" s="453">
        <f t="shared" si="7"/>
        <v>0</v>
      </c>
      <c r="V24" s="453">
        <f t="shared" si="7"/>
        <v>0</v>
      </c>
      <c r="W24" s="453">
        <f t="shared" si="7"/>
        <v>0</v>
      </c>
      <c r="X24" s="453">
        <f t="shared" si="7"/>
        <v>0</v>
      </c>
      <c r="Y24" s="453">
        <f t="shared" si="7"/>
        <v>0</v>
      </c>
      <c r="Z24" s="453">
        <f t="shared" si="7"/>
        <v>0</v>
      </c>
      <c r="AA24" s="461">
        <f t="shared" si="7"/>
        <v>0</v>
      </c>
      <c r="AB24" s="464">
        <f t="shared" si="3"/>
        <v>0</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row>
    <row r="25" spans="1:74" s="44" customFormat="1" ht="6.7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row>
    <row r="26" spans="1:74" s="44" customFormat="1" ht="15" thickBot="1">
      <c r="A26" s="54"/>
      <c r="B26" s="54"/>
      <c r="C26" s="54"/>
      <c r="D26" s="54"/>
      <c r="E26" s="54"/>
      <c r="F26" s="54"/>
      <c r="G26" s="54"/>
      <c r="H26" s="54"/>
      <c r="I26" s="54"/>
      <c r="J26" s="54"/>
      <c r="K26" s="54"/>
      <c r="L26" s="54"/>
      <c r="M26" s="54"/>
      <c r="N26" s="54"/>
      <c r="O26" s="54"/>
      <c r="P26" s="278">
        <f>SUM(P10:P24)</f>
        <v>12000</v>
      </c>
      <c r="Q26" s="278">
        <f t="shared" ref="Q26:AB26" si="8">SUM(Q10:Q24)</f>
        <v>12000</v>
      </c>
      <c r="R26" s="278">
        <f t="shared" si="8"/>
        <v>12000</v>
      </c>
      <c r="S26" s="278">
        <f t="shared" si="8"/>
        <v>32000</v>
      </c>
      <c r="T26" s="278">
        <f t="shared" si="8"/>
        <v>137000</v>
      </c>
      <c r="U26" s="278">
        <f t="shared" si="8"/>
        <v>52000</v>
      </c>
      <c r="V26" s="278">
        <f t="shared" si="8"/>
        <v>72000</v>
      </c>
      <c r="W26" s="278">
        <f t="shared" si="8"/>
        <v>52000</v>
      </c>
      <c r="X26" s="278">
        <f t="shared" si="8"/>
        <v>52000</v>
      </c>
      <c r="Y26" s="278">
        <f t="shared" si="8"/>
        <v>72000</v>
      </c>
      <c r="Z26" s="278">
        <f t="shared" si="8"/>
        <v>52000</v>
      </c>
      <c r="AA26" s="278">
        <f t="shared" si="8"/>
        <v>52000</v>
      </c>
      <c r="AB26" s="278">
        <f t="shared" si="8"/>
        <v>609000</v>
      </c>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row>
    <row r="27" spans="1:74" s="44" customFormat="1" ht="15" thickTop="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row>
    <row r="28" spans="1:74" s="44" customFormat="1" ht="15.5" customHeight="1">
      <c r="A28" s="54"/>
      <c r="B28" s="54"/>
      <c r="C28" s="54"/>
      <c r="D28" s="54"/>
      <c r="E28" s="54"/>
      <c r="F28" s="54"/>
      <c r="G28" s="54"/>
      <c r="H28" s="411" t="s">
        <v>296</v>
      </c>
      <c r="I28" s="273"/>
      <c r="J28" s="273"/>
      <c r="K28" s="273"/>
      <c r="L28" s="273"/>
      <c r="M28" s="273"/>
      <c r="N28" s="273"/>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row>
    <row r="29" spans="1:74" s="44" customFormat="1" ht="5.5" customHeight="1" thickBot="1">
      <c r="A29" s="54"/>
      <c r="B29" s="54"/>
      <c r="C29" s="54"/>
      <c r="D29" s="54"/>
      <c r="E29" s="54"/>
      <c r="F29" s="54"/>
      <c r="G29" s="273"/>
      <c r="H29" s="273"/>
      <c r="I29" s="273"/>
      <c r="J29" s="273"/>
      <c r="K29" s="273"/>
      <c r="L29" s="273"/>
      <c r="M29" s="273"/>
      <c r="N29" s="273"/>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row>
    <row r="30" spans="1:74" s="44" customFormat="1" ht="14" customHeight="1">
      <c r="A30" s="54"/>
      <c r="B30" s="54"/>
      <c r="C30" s="54"/>
      <c r="D30" s="54"/>
      <c r="E30" s="54"/>
      <c r="F30" s="54"/>
      <c r="G30" s="274" t="s">
        <v>293</v>
      </c>
      <c r="H30" s="571" t="s">
        <v>385</v>
      </c>
      <c r="I30" s="572"/>
      <c r="J30" s="572"/>
      <c r="K30" s="572"/>
      <c r="L30" s="572"/>
      <c r="M30" s="572"/>
      <c r="N30" s="573"/>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row>
    <row r="31" spans="1:74" s="44" customFormat="1" ht="15">
      <c r="A31" s="54"/>
      <c r="B31" s="54"/>
      <c r="C31" s="54"/>
      <c r="D31" s="54"/>
      <c r="E31" s="54"/>
      <c r="F31" s="54"/>
      <c r="G31" s="273"/>
      <c r="H31" s="574"/>
      <c r="I31" s="575"/>
      <c r="J31" s="575"/>
      <c r="K31" s="575"/>
      <c r="L31" s="575"/>
      <c r="M31" s="575"/>
      <c r="N31" s="576"/>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row>
    <row r="32" spans="1:74" s="44" customFormat="1" ht="15">
      <c r="A32" s="54"/>
      <c r="B32" s="54"/>
      <c r="C32" s="54"/>
      <c r="D32" s="54"/>
      <c r="E32" s="54"/>
      <c r="F32" s="54"/>
      <c r="G32" s="273"/>
      <c r="H32" s="574"/>
      <c r="I32" s="575"/>
      <c r="J32" s="575"/>
      <c r="K32" s="575"/>
      <c r="L32" s="575"/>
      <c r="M32" s="575"/>
      <c r="N32" s="576"/>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row>
    <row r="33" spans="1:74" s="44" customFormat="1" ht="9" customHeight="1">
      <c r="A33" s="54"/>
      <c r="B33" s="54"/>
      <c r="C33" s="54"/>
      <c r="D33" s="54"/>
      <c r="E33" s="54"/>
      <c r="F33" s="54"/>
      <c r="G33" s="273"/>
      <c r="H33" s="574"/>
      <c r="I33" s="575"/>
      <c r="J33" s="575"/>
      <c r="K33" s="575"/>
      <c r="L33" s="575"/>
      <c r="M33" s="575"/>
      <c r="N33" s="576"/>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row>
    <row r="34" spans="1:74" s="44" customFormat="1" ht="49.5" customHeight="1">
      <c r="A34" s="54"/>
      <c r="B34" s="54"/>
      <c r="C34" s="54"/>
      <c r="D34" s="54"/>
      <c r="E34" s="54"/>
      <c r="F34" s="54"/>
      <c r="G34" s="326" t="s">
        <v>336</v>
      </c>
      <c r="H34" s="577" t="s">
        <v>400</v>
      </c>
      <c r="I34" s="575"/>
      <c r="J34" s="575"/>
      <c r="K34" s="575"/>
      <c r="L34" s="575"/>
      <c r="M34" s="575"/>
      <c r="N34" s="576"/>
      <c r="O34" s="54"/>
      <c r="P34" s="54"/>
      <c r="Q34" s="54"/>
      <c r="R34" s="27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row>
    <row r="35" spans="1:74" s="44" customFormat="1" ht="6" customHeight="1" thickBot="1">
      <c r="A35" s="54"/>
      <c r="B35" s="54"/>
      <c r="C35" s="54"/>
      <c r="D35" s="54"/>
      <c r="E35" s="54"/>
      <c r="F35" s="54"/>
      <c r="G35" s="273"/>
      <c r="H35" s="578"/>
      <c r="I35" s="579"/>
      <c r="J35" s="579"/>
      <c r="K35" s="579"/>
      <c r="L35" s="579"/>
      <c r="M35" s="579"/>
      <c r="N35" s="580"/>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row>
    <row r="36" spans="1:74" s="44" customFormat="1" ht="16" thickBot="1">
      <c r="A36" s="54"/>
      <c r="B36" s="54"/>
      <c r="C36" s="54"/>
      <c r="D36" s="54"/>
      <c r="E36" s="54"/>
      <c r="F36" s="54"/>
      <c r="G36" s="273"/>
      <c r="H36" s="273"/>
      <c r="I36" s="273"/>
      <c r="J36" s="273"/>
      <c r="K36" s="273"/>
      <c r="L36" s="273"/>
      <c r="M36" s="273"/>
      <c r="N36" s="273"/>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row>
    <row r="37" spans="1:74" s="44" customFormat="1" ht="33" thickBot="1">
      <c r="A37" s="54"/>
      <c r="B37" s="54"/>
      <c r="C37" s="54"/>
      <c r="D37" s="54"/>
      <c r="E37" s="54"/>
      <c r="F37" s="54"/>
      <c r="G37" s="273"/>
      <c r="H37" s="275" t="s">
        <v>294</v>
      </c>
      <c r="I37" s="276" t="s">
        <v>297</v>
      </c>
      <c r="J37" s="273"/>
      <c r="K37" s="273"/>
      <c r="L37" s="273"/>
      <c r="M37" s="273"/>
      <c r="N37" s="273"/>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row>
    <row r="38" spans="1:74" s="44" customFormat="1" ht="15">
      <c r="A38" s="54"/>
      <c r="B38" s="54"/>
      <c r="C38" s="54"/>
      <c r="D38" s="54"/>
      <c r="E38" s="54"/>
      <c r="F38" s="54"/>
      <c r="G38" s="273"/>
      <c r="H38" s="273"/>
      <c r="I38" s="273"/>
      <c r="J38" s="273"/>
      <c r="K38" s="273"/>
      <c r="L38" s="325"/>
      <c r="M38" s="273"/>
      <c r="N38" s="273"/>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row>
    <row r="39" spans="1:74" s="44" customFormat="1" ht="15">
      <c r="A39" s="47"/>
      <c r="B39" s="47"/>
      <c r="C39" s="47"/>
      <c r="D39" s="47"/>
      <c r="E39" s="47"/>
      <c r="F39" s="47"/>
      <c r="G39" s="277"/>
      <c r="H39" s="277"/>
      <c r="I39" s="277"/>
      <c r="J39" s="277"/>
      <c r="K39" s="277"/>
      <c r="L39" s="277"/>
      <c r="M39" s="277"/>
      <c r="N39" s="27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row>
    <row r="40" spans="1:74" s="44" customForma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row>
    <row r="41" spans="1:74" s="44" customForma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row>
    <row r="42" spans="1:74" s="44" customForma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row>
    <row r="43" spans="1:74" s="44" customForma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row>
    <row r="44" spans="1:74" s="44" customForma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row>
    <row r="45" spans="1:74" s="44" customForma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row>
    <row r="46" spans="1:74" s="44" customForma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row>
    <row r="47" spans="1:74" s="44" customForma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row>
    <row r="48" spans="1:74" s="44" customForma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row>
    <row r="49" spans="1:74" s="44" customForma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row>
    <row r="50" spans="1:74" s="44" customForma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row>
    <row r="51" spans="1:74" s="44" customForma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row>
    <row r="52" spans="1:74" s="44" customForma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row>
    <row r="53" spans="1:74" s="44" customForma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row>
    <row r="54" spans="1:74" s="44" customForma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row>
    <row r="55" spans="1:74" s="44" customForma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row>
    <row r="56" spans="1:74" s="44" customForma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row>
    <row r="57" spans="1:74" s="44" customForma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row>
    <row r="58" spans="1:74" s="44" customForma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row>
    <row r="59" spans="1:74" s="44" customForma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row>
    <row r="60" spans="1:74" s="44" customForma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row>
    <row r="61" spans="1:74" s="44" customForma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row>
    <row r="62" spans="1:74" s="44" customForma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row>
    <row r="63" spans="1:74" s="44" customForma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row>
    <row r="64" spans="1:74" s="44" customForma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row>
    <row r="65" spans="1:74" s="44" customForma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row>
    <row r="66" spans="1:74" s="44" customForma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row>
    <row r="67" spans="1:74" s="44" customForma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row>
    <row r="68" spans="1:74" s="44" customForma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row>
    <row r="69" spans="1:74" s="44" customForma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row>
    <row r="70" spans="1:74" s="44"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row>
    <row r="71" spans="1:74" s="44" customForma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row>
    <row r="72" spans="1:74" s="44" customForma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row>
    <row r="73" spans="1:74" s="44" customForma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row>
    <row r="74" spans="1:74" s="44" customForma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row>
    <row r="75" spans="1:74" s="44" customForma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row>
    <row r="76" spans="1:74" s="44" customForma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row>
    <row r="77" spans="1:74" s="44" customForma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row>
    <row r="78" spans="1:74" s="44" customForma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row>
    <row r="79" spans="1:74" s="44" customForma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row>
    <row r="80" spans="1:74" s="44" customForma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row>
    <row r="81" spans="1:74" s="44" customForma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row>
    <row r="82" spans="1:74" s="44" customForma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row>
    <row r="83" spans="1:74" s="44" customForma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row>
    <row r="84" spans="1:74" s="44" customForma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row>
  </sheetData>
  <mergeCells count="2">
    <mergeCell ref="H30:N33"/>
    <mergeCell ref="H34:N35"/>
  </mergeCells>
  <dataValidations count="3">
    <dataValidation type="list" allowBlank="1" showInputMessage="1" showErrorMessage="1" sqref="K5" xr:uid="{1F1A8751-1906-4BF1-A007-7F74EE3313D5}">
      <formula1>Years</formula1>
    </dataValidation>
    <dataValidation type="list" allowBlank="1" showInputMessage="1" showErrorMessage="1" sqref="G5" xr:uid="{FBFADA8D-BB5D-4D0F-85CF-8CD4DD77CBCD}">
      <formula1>Departments</formula1>
    </dataValidation>
    <dataValidation type="list" allowBlank="1" showInputMessage="1" showErrorMessage="1" sqref="O18:O24 L10:M24" xr:uid="{050748B0-03C2-4D7A-A2F0-0297DAF73781}">
      <formula1>YesNo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7D023E-5FD4-4B58-977D-3EFCC190D9AD}">
          <x14:formula1>
            <xm:f>'Budget Drivers'!$O$20:$O$22</xm:f>
          </x14:formula1>
          <xm:sqref>G10:G24</xm:sqref>
        </x14:dataValidation>
        <x14:dataValidation type="list" allowBlank="1" showInputMessage="1" showErrorMessage="1" xr:uid="{0505C02B-5DE9-4ED9-9C85-999A930D1709}">
          <x14:formula1>
            <xm:f>'Budget Drivers'!$H$11:$H$21</xm:f>
          </x14:formula1>
          <xm:sqref>I5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A572-A7C0-CD48-8072-81E23DA781A0}">
  <sheetPr>
    <tabColor rgb="FFC08B96"/>
  </sheetPr>
  <dimension ref="A1:AB885"/>
  <sheetViews>
    <sheetView showGridLines="0" zoomScale="80" zoomScaleNormal="80" workbookViewId="0">
      <selection activeCell="B6" sqref="B6"/>
    </sheetView>
  </sheetViews>
  <sheetFormatPr baseColWidth="10" defaultColWidth="11.1640625" defaultRowHeight="16"/>
  <cols>
    <col min="1" max="1" width="4.1640625" style="279" customWidth="1"/>
    <col min="2" max="2" width="25" customWidth="1"/>
    <col min="3" max="8" width="16.6640625" customWidth="1"/>
    <col min="9" max="9" width="20.5" customWidth="1"/>
    <col min="10" max="10" width="13.5" customWidth="1"/>
    <col min="14" max="14" width="18.1640625" customWidth="1"/>
    <col min="15" max="15" width="16.1640625" bestFit="1" customWidth="1"/>
    <col min="18" max="18" width="3.1640625" customWidth="1"/>
    <col min="19" max="19" width="15.33203125" customWidth="1"/>
    <col min="20" max="20" width="3.1640625" customWidth="1"/>
    <col min="21" max="21" width="15.33203125" customWidth="1"/>
  </cols>
  <sheetData>
    <row r="1" spans="1:28" s="470" customFormat="1" ht="37.25" customHeight="1">
      <c r="A1" s="466"/>
      <c r="B1" s="466" t="s">
        <v>40</v>
      </c>
      <c r="C1" s="467"/>
      <c r="D1" s="468"/>
      <c r="E1" s="468"/>
      <c r="F1" s="468"/>
      <c r="G1" s="468"/>
      <c r="H1" s="469"/>
      <c r="I1" s="469"/>
      <c r="J1" s="469"/>
      <c r="K1" s="469"/>
      <c r="L1" s="469"/>
    </row>
    <row r="2" spans="1:28" ht="17" thickBot="1">
      <c r="B2" s="1"/>
      <c r="C2" s="1"/>
      <c r="D2" s="1"/>
      <c r="E2" s="1"/>
      <c r="F2" s="1"/>
      <c r="G2" s="1"/>
      <c r="H2" s="1"/>
      <c r="I2" s="1"/>
      <c r="J2" s="1"/>
      <c r="K2" s="1"/>
      <c r="L2" s="1"/>
      <c r="M2" s="1"/>
      <c r="N2" s="1"/>
      <c r="O2" s="1"/>
      <c r="P2" s="1"/>
      <c r="Q2" s="1"/>
      <c r="R2" s="1"/>
      <c r="S2" s="1"/>
      <c r="T2" s="1"/>
      <c r="U2" s="1"/>
      <c r="V2" s="1"/>
      <c r="W2" s="1"/>
      <c r="X2" s="1"/>
      <c r="Y2" s="1"/>
      <c r="Z2" s="1"/>
      <c r="AA2" s="1"/>
      <c r="AB2" s="1"/>
    </row>
    <row r="3" spans="1:28">
      <c r="B3" s="582" t="s">
        <v>388</v>
      </c>
      <c r="C3" s="583"/>
      <c r="D3" s="583"/>
      <c r="E3" s="583"/>
      <c r="F3" s="583"/>
      <c r="G3" s="583"/>
      <c r="H3" s="583"/>
      <c r="I3" s="584"/>
      <c r="J3" s="1"/>
      <c r="K3" s="1"/>
      <c r="L3" s="1"/>
      <c r="M3" s="1"/>
      <c r="N3" s="1"/>
      <c r="O3" s="1"/>
      <c r="P3" s="1"/>
      <c r="Q3" s="1"/>
      <c r="R3" s="1"/>
      <c r="S3" s="1"/>
      <c r="T3" s="1"/>
      <c r="U3" s="1"/>
      <c r="V3" s="1"/>
      <c r="W3" s="1"/>
      <c r="X3" s="1"/>
      <c r="Y3" s="1"/>
      <c r="Z3" s="1"/>
      <c r="AA3" s="1"/>
      <c r="AB3" s="1"/>
    </row>
    <row r="4" spans="1:28" ht="17" thickBot="1">
      <c r="B4" s="585"/>
      <c r="C4" s="586"/>
      <c r="D4" s="586"/>
      <c r="E4" s="586"/>
      <c r="F4" s="586"/>
      <c r="G4" s="586"/>
      <c r="H4" s="586"/>
      <c r="I4" s="587"/>
      <c r="J4" s="1"/>
      <c r="K4" s="1"/>
      <c r="L4" s="1"/>
      <c r="M4" s="1"/>
      <c r="N4" s="1"/>
      <c r="O4" s="1"/>
      <c r="P4" s="1"/>
      <c r="Q4" s="1"/>
      <c r="R4" s="1"/>
      <c r="S4" s="1"/>
      <c r="T4" s="1"/>
      <c r="U4" s="1"/>
      <c r="V4" s="1"/>
      <c r="W4" s="1"/>
      <c r="X4" s="1"/>
      <c r="Y4" s="1"/>
      <c r="Z4" s="1"/>
      <c r="AA4" s="1"/>
      <c r="AB4" s="1"/>
    </row>
    <row r="5" spans="1:28">
      <c r="B5" s="382"/>
      <c r="C5" s="382"/>
      <c r="D5" s="382"/>
      <c r="E5" s="382"/>
      <c r="F5" s="382"/>
      <c r="G5" s="382"/>
      <c r="H5" s="382"/>
      <c r="I5" s="382"/>
      <c r="J5" s="1"/>
      <c r="K5" s="1"/>
      <c r="L5" s="1"/>
      <c r="M5" s="1"/>
      <c r="N5" s="1"/>
      <c r="O5" s="1"/>
      <c r="P5" s="1"/>
      <c r="Q5" s="1"/>
      <c r="R5" s="1"/>
      <c r="S5" s="1"/>
      <c r="T5" s="1"/>
      <c r="U5" s="1"/>
      <c r="V5" s="1"/>
      <c r="W5" s="1"/>
      <c r="X5" s="1"/>
      <c r="Y5" s="1"/>
      <c r="Z5" s="1"/>
      <c r="AA5" s="1"/>
      <c r="AB5" s="1"/>
    </row>
    <row r="6" spans="1:28">
      <c r="B6" s="4" t="s">
        <v>41</v>
      </c>
      <c r="C6" s="1" t="s">
        <v>390</v>
      </c>
      <c r="D6" s="1"/>
      <c r="E6" s="1"/>
      <c r="F6" s="1"/>
      <c r="G6" s="1"/>
      <c r="H6" s="1"/>
      <c r="I6" s="1"/>
      <c r="J6" s="1"/>
      <c r="K6" s="1"/>
      <c r="L6" s="1"/>
      <c r="M6" s="1"/>
      <c r="N6" s="1"/>
      <c r="O6" s="1"/>
      <c r="P6" s="1"/>
      <c r="Q6" s="1"/>
      <c r="R6" s="1"/>
      <c r="S6" s="1"/>
      <c r="T6" s="1"/>
      <c r="U6" s="1"/>
      <c r="V6" s="1"/>
      <c r="W6" s="1"/>
      <c r="X6" s="1"/>
      <c r="Y6" s="1"/>
      <c r="Z6" s="1"/>
      <c r="AA6" s="1"/>
      <c r="AB6" s="1"/>
    </row>
    <row r="8" spans="1:28" s="7" customFormat="1" ht="37.25" customHeight="1">
      <c r="A8" s="280"/>
      <c r="B8" s="5" t="s">
        <v>42</v>
      </c>
      <c r="C8" s="6"/>
      <c r="D8" s="6"/>
      <c r="E8" s="6"/>
      <c r="F8" s="6"/>
      <c r="G8" s="6"/>
      <c r="H8" s="6"/>
      <c r="I8" s="6"/>
      <c r="J8" s="6"/>
      <c r="K8" s="6"/>
      <c r="L8" s="6"/>
    </row>
    <row r="9" spans="1:28">
      <c r="B9" s="1"/>
      <c r="C9" s="1"/>
      <c r="D9" s="1"/>
      <c r="E9" s="1"/>
      <c r="F9" s="1"/>
      <c r="G9" s="1"/>
      <c r="H9" s="1"/>
      <c r="I9" s="1"/>
      <c r="J9" s="1"/>
      <c r="K9" s="1"/>
      <c r="L9" s="1"/>
      <c r="M9" s="1"/>
      <c r="N9" s="1"/>
      <c r="O9" s="1"/>
      <c r="P9" s="1"/>
      <c r="Q9" s="1"/>
      <c r="R9" s="1"/>
      <c r="S9" s="1"/>
      <c r="T9" s="1"/>
      <c r="U9" s="1"/>
      <c r="V9" s="1"/>
      <c r="W9" s="1"/>
      <c r="X9" s="1"/>
      <c r="Y9" s="1"/>
      <c r="Z9" s="1"/>
      <c r="AA9" s="1"/>
      <c r="AB9" s="1"/>
    </row>
    <row r="10" spans="1:28">
      <c r="B10" s="8" t="s">
        <v>43</v>
      </c>
      <c r="C10" s="8" t="s">
        <v>18</v>
      </c>
      <c r="D10" s="8" t="s">
        <v>44</v>
      </c>
      <c r="E10" s="8" t="s">
        <v>15</v>
      </c>
      <c r="F10" s="8"/>
      <c r="G10" s="8" t="s">
        <v>20</v>
      </c>
      <c r="H10" s="8" t="s">
        <v>17</v>
      </c>
      <c r="I10" s="8" t="s">
        <v>45</v>
      </c>
      <c r="J10" s="8"/>
      <c r="K10" s="581" t="s">
        <v>155</v>
      </c>
      <c r="L10" s="581"/>
      <c r="M10" s="581"/>
      <c r="O10" s="8" t="s">
        <v>46</v>
      </c>
      <c r="P10" s="8" t="s">
        <v>47</v>
      </c>
      <c r="Q10" s="8"/>
      <c r="R10" s="8"/>
      <c r="S10" s="8" t="s">
        <v>18</v>
      </c>
      <c r="T10" s="1"/>
      <c r="U10" s="8" t="s">
        <v>328</v>
      </c>
      <c r="V10" s="8" t="s">
        <v>20</v>
      </c>
      <c r="W10" s="1"/>
      <c r="X10" s="1"/>
      <c r="Y10" s="1"/>
      <c r="Z10" s="1"/>
      <c r="AA10" s="1"/>
      <c r="AB10" s="1"/>
    </row>
    <row r="11" spans="1:28">
      <c r="B11" s="1" t="s">
        <v>24</v>
      </c>
      <c r="C11" s="1" t="s">
        <v>25</v>
      </c>
      <c r="D11" s="1" t="s">
        <v>26</v>
      </c>
      <c r="E11" s="1" t="s">
        <v>13</v>
      </c>
      <c r="F11" s="1" t="s">
        <v>156</v>
      </c>
      <c r="G11" s="1" t="s">
        <v>23</v>
      </c>
      <c r="H11" s="1" t="s">
        <v>0</v>
      </c>
      <c r="I11" s="1" t="s">
        <v>48</v>
      </c>
      <c r="K11" s="2">
        <v>0</v>
      </c>
      <c r="L11" s="2" t="s">
        <v>156</v>
      </c>
      <c r="M11" s="2">
        <f>K11</f>
        <v>0</v>
      </c>
      <c r="O11" s="1" t="s">
        <v>49</v>
      </c>
      <c r="P11" s="9" t="s">
        <v>24</v>
      </c>
      <c r="Q11" s="9"/>
      <c r="R11" s="9"/>
      <c r="S11" s="1" t="s">
        <v>21</v>
      </c>
      <c r="T11" s="1"/>
      <c r="U11" s="1" t="s">
        <v>289</v>
      </c>
      <c r="V11" s="14" t="s">
        <v>23</v>
      </c>
      <c r="W11" s="1"/>
      <c r="X11" s="1"/>
      <c r="Y11" s="1"/>
      <c r="Z11" s="1"/>
      <c r="AA11" s="1"/>
      <c r="AB11" s="1"/>
    </row>
    <row r="12" spans="1:28">
      <c r="B12" s="1" t="s">
        <v>50</v>
      </c>
      <c r="C12" s="1" t="s">
        <v>35</v>
      </c>
      <c r="D12" s="1" t="s">
        <v>30</v>
      </c>
      <c r="E12" s="1" t="s">
        <v>51</v>
      </c>
      <c r="F12" s="1" t="s">
        <v>230</v>
      </c>
      <c r="G12" s="1" t="s">
        <v>38</v>
      </c>
      <c r="H12" s="1" t="s">
        <v>14</v>
      </c>
      <c r="I12" s="1" t="s">
        <v>52</v>
      </c>
      <c r="K12" s="2">
        <v>1</v>
      </c>
      <c r="L12" s="2" t="s">
        <v>157</v>
      </c>
      <c r="M12" s="2">
        <f>K12</f>
        <v>1</v>
      </c>
      <c r="O12" s="1" t="s">
        <v>53</v>
      </c>
      <c r="P12" s="9" t="s">
        <v>54</v>
      </c>
      <c r="Q12" s="9"/>
      <c r="R12" s="9"/>
      <c r="S12" s="1" t="s">
        <v>337</v>
      </c>
      <c r="T12" s="1"/>
      <c r="U12" s="1" t="s">
        <v>341</v>
      </c>
      <c r="V12" s="1" t="s">
        <v>355</v>
      </c>
      <c r="W12" s="1"/>
      <c r="X12" s="1"/>
      <c r="Y12" s="1"/>
      <c r="Z12" s="1"/>
      <c r="AA12" s="1"/>
      <c r="AB12" s="1"/>
    </row>
    <row r="13" spans="1:28">
      <c r="B13" s="1" t="s">
        <v>55</v>
      </c>
      <c r="C13" s="1" t="s">
        <v>36</v>
      </c>
      <c r="D13" s="1" t="s">
        <v>31</v>
      </c>
      <c r="E13" s="1"/>
      <c r="F13" s="1" t="s">
        <v>157</v>
      </c>
      <c r="G13" s="1"/>
      <c r="H13" s="1" t="s">
        <v>191</v>
      </c>
      <c r="I13" s="1" t="s">
        <v>56</v>
      </c>
      <c r="K13" s="2">
        <v>2</v>
      </c>
      <c r="L13" s="2" t="s">
        <v>158</v>
      </c>
      <c r="M13" s="2">
        <f>K13</f>
        <v>2</v>
      </c>
      <c r="O13" s="1" t="s">
        <v>57</v>
      </c>
      <c r="P13" s="9" t="s">
        <v>58</v>
      </c>
      <c r="Q13" s="9"/>
      <c r="R13" s="9"/>
      <c r="S13" s="1" t="s">
        <v>338</v>
      </c>
      <c r="T13" s="1"/>
      <c r="U13" s="1" t="s">
        <v>342</v>
      </c>
      <c r="V13" s="1" t="s">
        <v>356</v>
      </c>
      <c r="W13" s="1"/>
      <c r="X13" s="1"/>
      <c r="Y13" s="1"/>
      <c r="Z13" s="1"/>
      <c r="AA13" s="1"/>
      <c r="AB13" s="1"/>
    </row>
    <row r="14" spans="1:28">
      <c r="B14" s="1" t="s">
        <v>29</v>
      </c>
      <c r="C14" s="1" t="s">
        <v>37</v>
      </c>
      <c r="D14" s="1" t="s">
        <v>32</v>
      </c>
      <c r="E14" s="1"/>
      <c r="F14" s="1"/>
      <c r="G14" s="8" t="s">
        <v>291</v>
      </c>
      <c r="H14" s="1" t="s">
        <v>250</v>
      </c>
      <c r="I14" s="1" t="s">
        <v>59</v>
      </c>
      <c r="K14" s="2">
        <v>3</v>
      </c>
      <c r="L14" s="2" t="s">
        <v>81</v>
      </c>
      <c r="M14" s="2">
        <f>K14</f>
        <v>3</v>
      </c>
      <c r="O14" s="1"/>
      <c r="P14" s="9" t="s">
        <v>60</v>
      </c>
      <c r="Q14" s="9"/>
      <c r="R14" s="9"/>
      <c r="S14" s="1" t="s">
        <v>339</v>
      </c>
      <c r="T14" s="1"/>
      <c r="U14" s="1" t="s">
        <v>343</v>
      </c>
      <c r="V14" s="1" t="s">
        <v>366</v>
      </c>
      <c r="W14" s="1"/>
      <c r="X14" s="1"/>
      <c r="Y14" s="1"/>
      <c r="Z14" s="1"/>
      <c r="AA14" s="1"/>
      <c r="AB14" s="1"/>
    </row>
    <row r="15" spans="1:28">
      <c r="B15" s="1" t="s">
        <v>61</v>
      </c>
      <c r="C15" s="1" t="s">
        <v>21</v>
      </c>
      <c r="D15" s="1" t="s">
        <v>33</v>
      </c>
      <c r="E15" s="1"/>
      <c r="F15" s="1"/>
      <c r="G15" s="1" t="s">
        <v>290</v>
      </c>
      <c r="H15" s="1" t="s">
        <v>226</v>
      </c>
      <c r="I15" s="1" t="s">
        <v>62</v>
      </c>
      <c r="J15" s="1"/>
      <c r="K15" s="381" t="s">
        <v>172</v>
      </c>
      <c r="L15" s="1"/>
      <c r="M15" s="1"/>
      <c r="N15" s="1"/>
      <c r="O15" s="1"/>
      <c r="P15" s="1"/>
      <c r="Q15" s="1"/>
      <c r="R15" s="1"/>
      <c r="S15" s="1" t="s">
        <v>340</v>
      </c>
      <c r="T15" s="1"/>
      <c r="U15" s="1" t="s">
        <v>344</v>
      </c>
      <c r="V15" s="1" t="s">
        <v>357</v>
      </c>
      <c r="W15" s="1"/>
      <c r="X15" s="1"/>
      <c r="Y15" s="1"/>
      <c r="Z15" s="1"/>
      <c r="AA15" s="1"/>
      <c r="AB15" s="1"/>
    </row>
    <row r="16" spans="1:28">
      <c r="B16" s="1" t="s">
        <v>56</v>
      </c>
      <c r="C16" s="1"/>
      <c r="D16" s="1" t="s">
        <v>34</v>
      </c>
      <c r="E16" s="1"/>
      <c r="F16" s="1"/>
      <c r="G16" s="1" t="s">
        <v>289</v>
      </c>
      <c r="H16" s="1" t="s">
        <v>192</v>
      </c>
      <c r="I16" s="1" t="s">
        <v>64</v>
      </c>
      <c r="J16" s="1"/>
      <c r="K16" s="381" t="s">
        <v>176</v>
      </c>
      <c r="L16" s="1"/>
      <c r="M16" s="1"/>
      <c r="N16" s="1"/>
      <c r="O16" s="1"/>
      <c r="P16" s="1"/>
      <c r="Q16" s="1"/>
      <c r="R16" s="1"/>
      <c r="S16" s="1"/>
      <c r="T16" s="1"/>
      <c r="U16" s="1" t="s">
        <v>345</v>
      </c>
      <c r="V16" s="1" t="s">
        <v>358</v>
      </c>
      <c r="W16" s="1"/>
      <c r="X16" s="1"/>
      <c r="Y16" s="1"/>
      <c r="Z16" s="1"/>
      <c r="AA16" s="1"/>
      <c r="AB16" s="1"/>
    </row>
    <row r="17" spans="1:28">
      <c r="B17" s="1" t="s">
        <v>65</v>
      </c>
      <c r="C17" s="1"/>
      <c r="D17" s="1" t="s">
        <v>22</v>
      </c>
      <c r="E17" s="1"/>
      <c r="F17" s="1"/>
      <c r="G17" s="1"/>
      <c r="H17" s="1" t="s">
        <v>193</v>
      </c>
      <c r="I17" s="1" t="s">
        <v>66</v>
      </c>
      <c r="J17" s="1"/>
      <c r="K17" s="1"/>
      <c r="L17" s="1"/>
      <c r="M17" s="1"/>
      <c r="N17" s="1"/>
      <c r="O17" s="1"/>
      <c r="P17" s="1"/>
      <c r="Q17" s="1"/>
      <c r="R17" s="1"/>
      <c r="S17" s="1"/>
      <c r="T17" s="1"/>
      <c r="U17" s="1" t="s">
        <v>346</v>
      </c>
      <c r="V17" s="14" t="s">
        <v>359</v>
      </c>
      <c r="W17" s="1"/>
      <c r="X17" s="1"/>
      <c r="Y17" s="1"/>
      <c r="Z17" s="1"/>
      <c r="AA17" s="1"/>
      <c r="AB17" s="1"/>
    </row>
    <row r="18" spans="1:28">
      <c r="B18" s="1" t="s">
        <v>67</v>
      </c>
      <c r="C18" s="1"/>
      <c r="D18" s="1"/>
      <c r="E18" s="1"/>
      <c r="F18" s="1"/>
      <c r="G18" s="1"/>
      <c r="H18" s="1" t="s">
        <v>194</v>
      </c>
      <c r="I18" s="1" t="s">
        <v>55</v>
      </c>
      <c r="J18" s="1"/>
      <c r="K18" s="1"/>
      <c r="M18" s="1"/>
      <c r="N18" s="1"/>
      <c r="O18" s="1"/>
      <c r="P18" s="1"/>
      <c r="Q18" s="1"/>
      <c r="R18" s="1"/>
      <c r="S18" s="1"/>
      <c r="T18" s="1"/>
      <c r="U18" s="1" t="s">
        <v>347</v>
      </c>
      <c r="V18" s="1" t="s">
        <v>360</v>
      </c>
      <c r="W18" s="1"/>
      <c r="X18" s="1"/>
      <c r="Y18" s="1"/>
      <c r="Z18" s="1"/>
      <c r="AA18" s="1"/>
      <c r="AB18" s="1"/>
    </row>
    <row r="19" spans="1:28">
      <c r="B19" s="1" t="s">
        <v>68</v>
      </c>
      <c r="C19" s="1"/>
      <c r="D19" s="1"/>
      <c r="E19" s="1"/>
      <c r="F19" s="1"/>
      <c r="G19" s="1"/>
      <c r="H19" s="1" t="s">
        <v>63</v>
      </c>
      <c r="I19" s="1" t="s">
        <v>65</v>
      </c>
      <c r="J19" s="1"/>
      <c r="K19" s="1"/>
      <c r="M19" s="8" t="s">
        <v>351</v>
      </c>
      <c r="N19" s="1"/>
      <c r="O19" s="8" t="s">
        <v>285</v>
      </c>
      <c r="P19" s="1"/>
      <c r="Q19" s="1"/>
      <c r="R19" s="1"/>
      <c r="S19" s="1"/>
      <c r="T19" s="1"/>
      <c r="U19" s="1" t="s">
        <v>348</v>
      </c>
      <c r="V19" s="1" t="s">
        <v>364</v>
      </c>
      <c r="W19" s="1"/>
      <c r="X19" s="1"/>
      <c r="Y19" s="1"/>
      <c r="Z19" s="1"/>
      <c r="AA19" s="1"/>
      <c r="AB19" s="1"/>
    </row>
    <row r="20" spans="1:28">
      <c r="B20" s="1" t="s">
        <v>48</v>
      </c>
      <c r="C20" s="1"/>
      <c r="D20" s="1"/>
      <c r="E20" s="1"/>
      <c r="F20" s="1"/>
      <c r="G20" s="1"/>
      <c r="H20" s="1" t="s">
        <v>251</v>
      </c>
      <c r="I20" s="1" t="s">
        <v>67</v>
      </c>
      <c r="J20" s="1"/>
      <c r="K20" s="1"/>
      <c r="L20" s="1"/>
      <c r="M20" s="1" t="s">
        <v>352</v>
      </c>
      <c r="N20" s="1"/>
      <c r="O20" s="1" t="s">
        <v>286</v>
      </c>
      <c r="P20" s="1"/>
      <c r="Q20" s="1"/>
      <c r="R20" s="1"/>
      <c r="S20" s="1"/>
      <c r="T20" s="1"/>
      <c r="U20" s="1" t="s">
        <v>349</v>
      </c>
      <c r="V20" s="1" t="s">
        <v>365</v>
      </c>
      <c r="W20" s="1"/>
      <c r="X20" s="1"/>
      <c r="Y20" s="1"/>
      <c r="Z20" s="1"/>
      <c r="AA20" s="1"/>
      <c r="AB20" s="1"/>
    </row>
    <row r="21" spans="1:28">
      <c r="B21" s="1" t="s">
        <v>59</v>
      </c>
      <c r="C21" s="1"/>
      <c r="D21" s="1"/>
      <c r="E21" s="1"/>
      <c r="F21" s="1"/>
      <c r="G21" s="1"/>
      <c r="H21" s="1" t="s">
        <v>252</v>
      </c>
      <c r="I21" s="1" t="s">
        <v>69</v>
      </c>
      <c r="J21" s="1"/>
      <c r="K21" s="1"/>
      <c r="L21" s="1"/>
      <c r="M21" s="1" t="s">
        <v>353</v>
      </c>
      <c r="N21" s="1"/>
      <c r="O21" s="1" t="s">
        <v>287</v>
      </c>
      <c r="P21" s="1"/>
      <c r="Q21" s="1"/>
      <c r="R21" s="1"/>
      <c r="S21" s="1"/>
      <c r="T21" s="1"/>
      <c r="U21" s="1" t="s">
        <v>350</v>
      </c>
      <c r="V21" s="1" t="s">
        <v>367</v>
      </c>
      <c r="W21" s="1"/>
      <c r="X21" s="1"/>
      <c r="Y21" s="1"/>
      <c r="Z21" s="1"/>
      <c r="AA21" s="1"/>
      <c r="AB21" s="1"/>
    </row>
    <row r="22" spans="1:28">
      <c r="B22" s="1" t="s">
        <v>62</v>
      </c>
      <c r="C22" s="1"/>
      <c r="D22" s="1"/>
      <c r="E22" s="1"/>
      <c r="F22" s="1"/>
      <c r="G22" s="1"/>
      <c r="H22" s="1"/>
      <c r="I22" s="1" t="s">
        <v>29</v>
      </c>
      <c r="J22" s="1"/>
      <c r="K22" s="1"/>
      <c r="L22" s="1"/>
      <c r="M22" s="1" t="s">
        <v>354</v>
      </c>
      <c r="N22" s="1"/>
      <c r="O22" s="1" t="s">
        <v>288</v>
      </c>
      <c r="P22" s="1"/>
      <c r="Q22" s="1"/>
      <c r="R22" s="1"/>
      <c r="S22" s="1"/>
      <c r="T22" s="1"/>
      <c r="U22" s="1"/>
      <c r="V22" s="14" t="s">
        <v>361</v>
      </c>
      <c r="W22" s="1"/>
      <c r="X22" s="1"/>
      <c r="Y22" s="1"/>
      <c r="Z22" s="1"/>
      <c r="AA22" s="1"/>
      <c r="AB22" s="1"/>
    </row>
    <row r="23" spans="1:28">
      <c r="B23" s="1" t="s">
        <v>64</v>
      </c>
      <c r="C23" s="1"/>
      <c r="D23" s="1"/>
      <c r="E23" s="1"/>
      <c r="F23" s="1"/>
      <c r="G23" s="1"/>
      <c r="H23" s="1"/>
      <c r="J23" s="1"/>
      <c r="K23" s="1"/>
      <c r="L23" s="1"/>
      <c r="M23" s="1"/>
      <c r="N23" s="1"/>
      <c r="O23" s="1"/>
      <c r="P23" s="1"/>
      <c r="Q23" s="1"/>
      <c r="R23" s="1"/>
      <c r="S23" s="1"/>
      <c r="T23" s="1"/>
      <c r="U23" s="1"/>
      <c r="V23" s="14" t="s">
        <v>362</v>
      </c>
      <c r="W23" s="1"/>
      <c r="X23" s="1"/>
      <c r="Y23" s="1"/>
      <c r="Z23" s="1"/>
      <c r="AA23" s="1"/>
      <c r="AB23" s="1"/>
    </row>
    <row r="24" spans="1:28">
      <c r="B24" s="1" t="s">
        <v>66</v>
      </c>
      <c r="C24" s="1"/>
      <c r="D24" s="1"/>
      <c r="E24" s="1"/>
      <c r="F24" s="1"/>
      <c r="G24" s="1"/>
      <c r="H24" s="1"/>
      <c r="J24" s="1"/>
      <c r="K24" s="1"/>
      <c r="L24" s="1"/>
      <c r="M24" s="1"/>
      <c r="N24" s="1"/>
      <c r="O24" s="1"/>
      <c r="P24" s="1"/>
      <c r="Q24" s="1"/>
      <c r="R24" s="1"/>
      <c r="S24" s="1"/>
      <c r="T24" s="1"/>
      <c r="U24" s="1"/>
      <c r="V24" s="1" t="s">
        <v>363</v>
      </c>
      <c r="W24" s="1"/>
      <c r="X24" s="1"/>
      <c r="Y24" s="1"/>
      <c r="Z24" s="1"/>
      <c r="AA24" s="1"/>
      <c r="AB24" s="1"/>
    </row>
    <row r="25" spans="1:28">
      <c r="B25" s="1" t="s">
        <v>52</v>
      </c>
      <c r="C25" s="1"/>
      <c r="D25" s="1"/>
      <c r="E25" s="1"/>
      <c r="F25" s="1"/>
      <c r="G25" s="1"/>
      <c r="I25" s="1"/>
      <c r="J25" s="1"/>
      <c r="K25" s="1"/>
      <c r="L25" s="1"/>
      <c r="M25" s="1"/>
      <c r="N25" s="1"/>
      <c r="O25" s="1"/>
      <c r="P25" s="1"/>
      <c r="Q25" s="1"/>
      <c r="R25" s="1"/>
      <c r="S25" s="1"/>
      <c r="T25" s="1"/>
      <c r="U25" s="1"/>
      <c r="V25" s="1"/>
      <c r="W25" s="1"/>
      <c r="X25" s="1"/>
      <c r="Y25" s="1"/>
      <c r="Z25" s="1"/>
      <c r="AA25" s="1"/>
      <c r="AB25" s="1"/>
    </row>
    <row r="26" spans="1:28">
      <c r="B26" s="1" t="s">
        <v>69</v>
      </c>
      <c r="C26" s="1"/>
      <c r="D26" s="1"/>
      <c r="E26" s="1"/>
      <c r="F26" s="1"/>
      <c r="G26" s="1"/>
      <c r="I26" s="1"/>
      <c r="J26" s="1"/>
      <c r="K26" s="1"/>
      <c r="L26" s="1"/>
      <c r="M26" s="1"/>
      <c r="N26" s="1"/>
      <c r="O26" s="1"/>
      <c r="P26" s="1"/>
      <c r="Q26" s="1"/>
      <c r="R26" s="1"/>
      <c r="S26" s="1"/>
      <c r="T26" s="1"/>
      <c r="U26" s="1"/>
      <c r="V26" s="1"/>
      <c r="W26" s="1"/>
      <c r="X26" s="1"/>
      <c r="Y26" s="1"/>
      <c r="Z26" s="1"/>
      <c r="AA26" s="1"/>
      <c r="AB26" s="1"/>
    </row>
    <row r="27" spans="1:28">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s="7" customFormat="1" ht="37.25" customHeight="1">
      <c r="A28" s="280"/>
      <c r="B28" s="5" t="s">
        <v>70</v>
      </c>
      <c r="C28" s="6"/>
      <c r="D28" s="6"/>
      <c r="E28" s="6"/>
      <c r="F28" s="6"/>
      <c r="G28" s="6"/>
      <c r="H28" s="6"/>
      <c r="I28" s="6"/>
      <c r="J28" s="6"/>
      <c r="K28" s="6"/>
      <c r="L28" s="6"/>
    </row>
    <row r="29" spans="1:28">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c r="B30" s="3" t="s">
        <v>71</v>
      </c>
      <c r="C30" s="3" t="s">
        <v>72</v>
      </c>
      <c r="D30" s="3" t="s">
        <v>73</v>
      </c>
      <c r="E30" s="3"/>
      <c r="F30" s="8"/>
      <c r="G30" s="1"/>
      <c r="H30" s="1"/>
      <c r="I30" s="3" t="s">
        <v>74</v>
      </c>
      <c r="J30" s="3" t="s">
        <v>75</v>
      </c>
      <c r="K30" s="3" t="s">
        <v>76</v>
      </c>
      <c r="L30" s="1"/>
      <c r="M30" s="1"/>
      <c r="N30" s="8" t="s">
        <v>77</v>
      </c>
      <c r="O30" s="1"/>
      <c r="P30" s="1"/>
      <c r="Q30" s="1"/>
      <c r="R30" s="1"/>
      <c r="S30" s="1"/>
      <c r="T30" s="1"/>
      <c r="U30" s="1"/>
      <c r="V30" s="1"/>
      <c r="W30" s="1"/>
      <c r="X30" s="1"/>
      <c r="Y30" s="1"/>
      <c r="Z30" s="1"/>
      <c r="AA30" s="1"/>
      <c r="AB30" s="1"/>
    </row>
    <row r="31" spans="1:28">
      <c r="B31" s="1">
        <v>1</v>
      </c>
      <c r="C31" s="1">
        <v>64000</v>
      </c>
      <c r="D31" s="10">
        <v>0.1</v>
      </c>
      <c r="E31" s="1"/>
      <c r="F31" s="1"/>
      <c r="G31" s="1" t="s">
        <v>78</v>
      </c>
      <c r="H31" s="1"/>
      <c r="I31" s="1">
        <v>6.2E-2</v>
      </c>
      <c r="J31" s="11">
        <v>132900</v>
      </c>
      <c r="K31" s="12">
        <v>8239.7999999999993</v>
      </c>
      <c r="L31" s="1"/>
      <c r="M31" s="1"/>
      <c r="N31" s="1" t="s">
        <v>79</v>
      </c>
      <c r="O31" s="1"/>
      <c r="P31" s="1"/>
      <c r="Q31" s="1"/>
      <c r="R31" s="1"/>
      <c r="S31" s="1"/>
      <c r="T31" s="1"/>
      <c r="U31" s="1"/>
      <c r="V31" s="1"/>
      <c r="W31" s="1"/>
      <c r="X31" s="1"/>
      <c r="Y31" s="1"/>
      <c r="Z31" s="1"/>
      <c r="AA31" s="1"/>
      <c r="AB31" s="1"/>
    </row>
    <row r="32" spans="1:28">
      <c r="B32" s="1">
        <v>2</v>
      </c>
      <c r="C32" s="1">
        <v>75000</v>
      </c>
      <c r="D32" s="10">
        <v>0.12</v>
      </c>
      <c r="E32" s="1"/>
      <c r="F32" s="1"/>
      <c r="G32" s="1" t="s">
        <v>80</v>
      </c>
      <c r="H32" s="1"/>
      <c r="I32" s="1">
        <v>1.4500000000000001E-2</v>
      </c>
      <c r="J32" s="1"/>
      <c r="K32" s="1">
        <v>0</v>
      </c>
      <c r="L32" s="1"/>
      <c r="M32" s="1"/>
      <c r="N32" s="1" t="s">
        <v>81</v>
      </c>
      <c r="O32" s="1"/>
      <c r="P32" s="1"/>
      <c r="Q32" s="1"/>
      <c r="R32" s="1"/>
      <c r="S32" s="1"/>
      <c r="T32" s="1"/>
      <c r="U32" s="1"/>
      <c r="V32" s="1"/>
      <c r="W32" s="1"/>
      <c r="X32" s="1"/>
      <c r="Y32" s="1"/>
      <c r="Z32" s="1"/>
      <c r="AA32" s="1"/>
      <c r="AB32" s="1"/>
    </row>
    <row r="33" spans="2:28">
      <c r="B33" s="1">
        <v>3</v>
      </c>
      <c r="C33" s="1">
        <v>86000</v>
      </c>
      <c r="D33" s="10">
        <v>0.13</v>
      </c>
      <c r="E33" s="1"/>
      <c r="F33" s="1"/>
      <c r="G33" s="1" t="s">
        <v>82</v>
      </c>
      <c r="H33" s="1"/>
      <c r="I33" s="1">
        <v>6.0000000000000001E-3</v>
      </c>
      <c r="J33" s="11">
        <v>7000</v>
      </c>
      <c r="K33" s="1">
        <v>42</v>
      </c>
      <c r="L33" s="1"/>
      <c r="M33" s="1"/>
      <c r="N33" s="1" t="s">
        <v>83</v>
      </c>
      <c r="O33" s="1"/>
      <c r="P33" s="1"/>
      <c r="Q33" s="1"/>
      <c r="R33" s="1"/>
      <c r="S33" s="1"/>
      <c r="T33" s="1"/>
      <c r="U33" s="1"/>
      <c r="V33" s="1"/>
      <c r="W33" s="1"/>
      <c r="X33" s="1"/>
      <c r="Y33" s="1"/>
      <c r="Z33" s="1"/>
      <c r="AA33" s="1"/>
      <c r="AB33" s="1"/>
    </row>
    <row r="34" spans="2:28">
      <c r="B34" s="1">
        <v>4</v>
      </c>
      <c r="C34" s="1">
        <v>94500</v>
      </c>
      <c r="D34" s="10">
        <v>0.14000000000000001</v>
      </c>
      <c r="E34" s="1"/>
      <c r="F34" s="1"/>
      <c r="G34" s="1" t="s">
        <v>84</v>
      </c>
      <c r="H34" s="1" t="s">
        <v>85</v>
      </c>
      <c r="I34" s="1">
        <v>3.2000000000000002E-3</v>
      </c>
      <c r="J34" s="11">
        <v>15000</v>
      </c>
      <c r="K34" s="1">
        <v>48</v>
      </c>
      <c r="L34" s="1"/>
      <c r="M34" s="1"/>
      <c r="N34" s="1" t="s">
        <v>86</v>
      </c>
      <c r="O34" s="1"/>
      <c r="P34" s="1"/>
      <c r="Q34" s="1"/>
      <c r="R34" s="1"/>
      <c r="S34" s="1"/>
      <c r="T34" s="1"/>
      <c r="U34" s="1"/>
      <c r="V34" s="1"/>
      <c r="W34" s="1"/>
      <c r="X34" s="1"/>
      <c r="Y34" s="1"/>
      <c r="Z34" s="1"/>
      <c r="AA34" s="1"/>
      <c r="AB34" s="1"/>
    </row>
    <row r="35" spans="2:28">
      <c r="B35" s="1">
        <v>5</v>
      </c>
      <c r="C35" s="1">
        <v>101000</v>
      </c>
      <c r="D35" s="10">
        <v>0.15</v>
      </c>
      <c r="E35" s="1"/>
      <c r="F35" s="1"/>
      <c r="G35" s="1" t="s">
        <v>84</v>
      </c>
      <c r="H35" s="1" t="s">
        <v>87</v>
      </c>
      <c r="I35" s="1">
        <v>1.9E-2</v>
      </c>
      <c r="J35" s="11">
        <v>7000</v>
      </c>
      <c r="K35" s="1">
        <v>133</v>
      </c>
      <c r="L35" s="1"/>
      <c r="M35" s="1"/>
      <c r="N35" s="1" t="s">
        <v>88</v>
      </c>
      <c r="O35" s="1"/>
      <c r="P35" s="1"/>
      <c r="Q35" s="1"/>
      <c r="R35" s="1"/>
      <c r="S35" s="1"/>
      <c r="T35" s="1"/>
      <c r="U35" s="1"/>
      <c r="V35" s="1"/>
      <c r="W35" s="1"/>
      <c r="X35" s="1"/>
      <c r="Y35" s="1"/>
      <c r="Z35" s="1"/>
      <c r="AA35" s="1"/>
      <c r="AB35" s="1"/>
    </row>
    <row r="36" spans="2:28">
      <c r="B36" s="1">
        <v>6</v>
      </c>
      <c r="C36" s="1">
        <v>109500</v>
      </c>
      <c r="D36" s="10">
        <v>0.16</v>
      </c>
      <c r="E36" s="1"/>
      <c r="F36" s="1"/>
      <c r="G36" s="1" t="s">
        <v>84</v>
      </c>
      <c r="H36" s="1" t="s">
        <v>89</v>
      </c>
      <c r="I36" s="1">
        <v>3.6999999999999998E-2</v>
      </c>
      <c r="J36" s="11">
        <v>25200</v>
      </c>
      <c r="K36" s="1">
        <v>932.4</v>
      </c>
      <c r="L36" s="1"/>
      <c r="M36" s="1"/>
      <c r="N36" s="1"/>
      <c r="O36" s="1"/>
      <c r="P36" s="1"/>
      <c r="Q36" s="1"/>
      <c r="R36" s="1"/>
      <c r="S36" s="1"/>
      <c r="T36" s="1"/>
      <c r="U36" s="1"/>
      <c r="V36" s="1"/>
      <c r="W36" s="1"/>
      <c r="X36" s="1"/>
      <c r="Y36" s="1"/>
      <c r="Z36" s="1"/>
      <c r="AA36" s="1"/>
      <c r="AB36" s="1"/>
    </row>
    <row r="37" spans="2:28">
      <c r="B37" s="1">
        <v>7</v>
      </c>
      <c r="C37" s="1">
        <v>125000</v>
      </c>
      <c r="D37" s="10">
        <v>0.18</v>
      </c>
      <c r="E37" s="1"/>
      <c r="F37" s="1"/>
      <c r="G37" s="1" t="s">
        <v>84</v>
      </c>
      <c r="H37" s="1" t="s">
        <v>90</v>
      </c>
      <c r="I37" s="1">
        <v>2.5999999999999999E-3</v>
      </c>
      <c r="J37" s="11">
        <v>134900</v>
      </c>
      <c r="K37" s="1">
        <v>350.74</v>
      </c>
      <c r="L37" s="1"/>
      <c r="M37" s="1"/>
      <c r="N37" s="1"/>
      <c r="O37" s="1"/>
      <c r="P37" s="1"/>
      <c r="Q37" s="1"/>
      <c r="R37" s="1"/>
      <c r="S37" s="1"/>
      <c r="T37" s="1"/>
      <c r="U37" s="1"/>
      <c r="V37" s="1"/>
      <c r="W37" s="1"/>
      <c r="X37" s="1"/>
      <c r="Y37" s="1"/>
      <c r="Z37" s="1"/>
      <c r="AA37" s="1"/>
      <c r="AB37" s="1"/>
    </row>
    <row r="38" spans="2:28">
      <c r="B38" s="1">
        <v>8</v>
      </c>
      <c r="C38" s="1">
        <v>150000</v>
      </c>
      <c r="D38" s="10">
        <v>0.22</v>
      </c>
      <c r="E38" s="1"/>
      <c r="F38" s="1"/>
      <c r="G38" s="1" t="s">
        <v>84</v>
      </c>
      <c r="H38" s="1" t="s">
        <v>91</v>
      </c>
      <c r="I38" s="1">
        <v>3.2000000000000002E-3</v>
      </c>
      <c r="J38" s="11">
        <v>11600</v>
      </c>
      <c r="K38" s="1">
        <v>37.119999999999997</v>
      </c>
      <c r="L38" s="1"/>
      <c r="M38" s="1"/>
      <c r="N38" s="1"/>
      <c r="O38" s="1"/>
      <c r="P38" s="1"/>
      <c r="Q38" s="1"/>
      <c r="R38" s="1"/>
      <c r="S38" s="1"/>
      <c r="T38" s="1"/>
      <c r="U38" s="1"/>
      <c r="V38" s="1"/>
      <c r="W38" s="1"/>
      <c r="X38" s="1"/>
      <c r="Y38" s="1"/>
      <c r="Z38" s="1"/>
      <c r="AA38" s="1"/>
      <c r="AB38" s="1"/>
    </row>
    <row r="39" spans="2:28">
      <c r="B39" s="1"/>
      <c r="C39" s="1"/>
      <c r="D39" s="1"/>
      <c r="E39" s="1"/>
      <c r="F39" s="1"/>
      <c r="G39" s="1" t="s">
        <v>84</v>
      </c>
      <c r="H39" s="1" t="s">
        <v>92</v>
      </c>
      <c r="I39" s="1">
        <v>9.2999999999999992E-3</v>
      </c>
      <c r="J39" s="11">
        <v>9000</v>
      </c>
      <c r="K39" s="1">
        <v>83.7</v>
      </c>
      <c r="L39" s="1"/>
      <c r="M39" s="1"/>
      <c r="N39" s="1"/>
      <c r="O39" s="1"/>
      <c r="P39" s="1"/>
      <c r="Q39" s="1"/>
      <c r="R39" s="1"/>
      <c r="S39" s="1"/>
      <c r="T39" s="1"/>
      <c r="U39" s="1"/>
      <c r="V39" s="1"/>
      <c r="W39" s="1"/>
      <c r="X39" s="1"/>
      <c r="Y39" s="1"/>
      <c r="Z39" s="1"/>
      <c r="AA39" s="1"/>
      <c r="AB39" s="1"/>
    </row>
    <row r="40" spans="2:28">
      <c r="B40" s="1"/>
      <c r="C40" s="1"/>
      <c r="D40" s="1"/>
      <c r="E40" s="1"/>
      <c r="F40" s="1"/>
      <c r="G40" s="1" t="s">
        <v>84</v>
      </c>
      <c r="H40" s="1" t="s">
        <v>93</v>
      </c>
      <c r="I40" s="1">
        <v>2.4E-2</v>
      </c>
      <c r="J40" s="11">
        <v>8000</v>
      </c>
      <c r="K40" s="1">
        <v>192</v>
      </c>
      <c r="L40" s="1"/>
      <c r="M40" s="1"/>
      <c r="N40" s="1"/>
      <c r="O40" s="1"/>
      <c r="P40" s="1"/>
      <c r="Q40" s="1"/>
      <c r="R40" s="1"/>
      <c r="S40" s="1"/>
      <c r="T40" s="1"/>
      <c r="U40" s="1"/>
      <c r="V40" s="1"/>
      <c r="W40" s="1"/>
      <c r="X40" s="1"/>
      <c r="Y40" s="1"/>
      <c r="Z40" s="1"/>
      <c r="AA40" s="1"/>
      <c r="AB40" s="1"/>
    </row>
    <row r="41" spans="2:28">
      <c r="B41" s="1"/>
      <c r="C41" s="1"/>
      <c r="D41" s="1"/>
      <c r="E41" s="1"/>
      <c r="F41" s="1"/>
      <c r="G41" s="1" t="s">
        <v>84</v>
      </c>
      <c r="H41" s="1" t="s">
        <v>94</v>
      </c>
      <c r="I41" s="1">
        <v>1.6E-2</v>
      </c>
      <c r="J41" s="11">
        <v>15000</v>
      </c>
      <c r="K41" s="1">
        <v>240</v>
      </c>
      <c r="L41" s="1"/>
      <c r="M41" s="1"/>
      <c r="N41" s="1"/>
      <c r="O41" s="1"/>
      <c r="P41" s="1"/>
      <c r="Q41" s="1"/>
      <c r="R41" s="1"/>
      <c r="S41" s="1"/>
      <c r="T41" s="1"/>
      <c r="U41" s="1"/>
      <c r="V41" s="1"/>
      <c r="W41" s="1"/>
      <c r="X41" s="1"/>
      <c r="Y41" s="1"/>
      <c r="Z41" s="1"/>
      <c r="AA41" s="1"/>
      <c r="AB41" s="1"/>
    </row>
    <row r="42" spans="2:28">
      <c r="B42" s="1"/>
      <c r="C42" s="2"/>
      <c r="D42" s="1"/>
      <c r="E42" s="1"/>
      <c r="F42" s="1"/>
      <c r="G42" s="1" t="s">
        <v>84</v>
      </c>
      <c r="H42" s="1" t="s">
        <v>95</v>
      </c>
      <c r="I42" s="1">
        <v>1.9E-2</v>
      </c>
      <c r="J42" s="11">
        <v>20000</v>
      </c>
      <c r="K42" s="1">
        <v>380</v>
      </c>
      <c r="L42" s="1"/>
      <c r="M42" s="1"/>
      <c r="N42" s="1"/>
      <c r="O42" s="1"/>
      <c r="P42" s="1"/>
      <c r="Q42" s="1"/>
      <c r="R42" s="1"/>
      <c r="S42" s="1"/>
      <c r="T42" s="1"/>
      <c r="U42" s="1"/>
      <c r="V42" s="1"/>
      <c r="W42" s="1"/>
      <c r="X42" s="1"/>
      <c r="Y42" s="1"/>
      <c r="Z42" s="1"/>
      <c r="AA42" s="1"/>
      <c r="AB42" s="1"/>
    </row>
    <row r="43" spans="2:28">
      <c r="B43" s="1" t="s">
        <v>96</v>
      </c>
      <c r="C43" s="1">
        <v>600</v>
      </c>
      <c r="D43" s="1" t="s">
        <v>97</v>
      </c>
      <c r="E43" s="1"/>
      <c r="F43" s="1"/>
      <c r="G43" s="1" t="s">
        <v>84</v>
      </c>
      <c r="H43" s="1" t="s">
        <v>98</v>
      </c>
      <c r="I43" s="1">
        <v>1.0999999999999999E-2</v>
      </c>
      <c r="J43" s="11">
        <v>20000</v>
      </c>
      <c r="K43" s="1">
        <v>220</v>
      </c>
      <c r="L43" s="1"/>
      <c r="M43" s="1"/>
      <c r="N43" s="1"/>
      <c r="O43" s="1"/>
      <c r="P43" s="1"/>
      <c r="Q43" s="1"/>
      <c r="R43" s="1"/>
      <c r="S43" s="1"/>
      <c r="T43" s="1"/>
      <c r="U43" s="1"/>
      <c r="V43" s="1"/>
      <c r="W43" s="1"/>
      <c r="X43" s="1"/>
      <c r="Y43" s="1"/>
      <c r="Z43" s="1"/>
      <c r="AA43" s="1"/>
      <c r="AB43" s="1"/>
    </row>
    <row r="44" spans="2:28">
      <c r="B44" s="1" t="s">
        <v>99</v>
      </c>
      <c r="C44" s="10">
        <v>0.65</v>
      </c>
      <c r="D44" s="1"/>
      <c r="E44" s="1"/>
      <c r="F44" s="1"/>
      <c r="G44" s="1" t="s">
        <v>84</v>
      </c>
      <c r="H44" s="1" t="s">
        <v>100</v>
      </c>
      <c r="I44" s="1">
        <v>0.01</v>
      </c>
      <c r="J44" s="11">
        <v>20000</v>
      </c>
      <c r="K44" s="1">
        <v>200</v>
      </c>
      <c r="L44" s="1"/>
      <c r="M44" s="1"/>
      <c r="N44" s="1"/>
      <c r="O44" s="1"/>
      <c r="P44" s="1"/>
      <c r="Q44" s="1"/>
      <c r="R44" s="1"/>
      <c r="S44" s="1"/>
      <c r="T44" s="1"/>
      <c r="U44" s="1"/>
      <c r="V44" s="1"/>
      <c r="W44" s="1"/>
      <c r="X44" s="1"/>
      <c r="Y44" s="1"/>
      <c r="Z44" s="1"/>
      <c r="AA44" s="1"/>
      <c r="AB44" s="1"/>
    </row>
    <row r="45" spans="2:28">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2:28">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2:28">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2:28">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s="7" customFormat="1" ht="37.25" customHeight="1">
      <c r="A49" s="280"/>
      <c r="B49" s="5" t="s">
        <v>101</v>
      </c>
      <c r="C49" s="6"/>
      <c r="D49" s="6"/>
      <c r="E49" s="6"/>
      <c r="F49" s="6"/>
      <c r="G49" s="6"/>
      <c r="H49" s="6"/>
      <c r="I49" s="6"/>
      <c r="J49" s="6"/>
      <c r="K49" s="6"/>
      <c r="L49" s="6"/>
    </row>
    <row r="50" spans="1:28">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c r="B51" s="13" t="s">
        <v>102</v>
      </c>
      <c r="C51" s="14"/>
      <c r="D51" s="14" t="s">
        <v>103</v>
      </c>
      <c r="E51" s="14">
        <v>1</v>
      </c>
      <c r="F51" s="14"/>
      <c r="G51" s="14">
        <v>2021</v>
      </c>
      <c r="H51" s="14"/>
      <c r="I51" s="1"/>
      <c r="J51" s="1"/>
      <c r="K51" s="1"/>
      <c r="L51" s="1"/>
      <c r="M51" s="1"/>
      <c r="N51" s="1"/>
      <c r="O51" s="1"/>
      <c r="P51" s="1"/>
      <c r="Q51" s="1"/>
      <c r="R51" s="1"/>
      <c r="S51" s="1"/>
      <c r="T51" s="1"/>
      <c r="U51" s="1"/>
      <c r="V51" s="1"/>
      <c r="W51" s="1"/>
      <c r="X51" s="1"/>
      <c r="Y51" s="1"/>
      <c r="Z51" s="1"/>
      <c r="AA51" s="1"/>
      <c r="AB51" s="1"/>
    </row>
    <row r="52" spans="1:28">
      <c r="B52" s="13" t="s">
        <v>104</v>
      </c>
      <c r="C52" s="14"/>
      <c r="D52" s="14" t="s">
        <v>105</v>
      </c>
      <c r="E52" s="14">
        <v>2</v>
      </c>
      <c r="F52" s="14"/>
      <c r="G52" s="14">
        <v>2022</v>
      </c>
      <c r="H52" s="14"/>
      <c r="I52" s="1"/>
      <c r="J52" s="1"/>
      <c r="K52" s="1"/>
      <c r="L52" s="1"/>
      <c r="M52" s="1"/>
      <c r="N52" s="1"/>
      <c r="O52" s="1"/>
      <c r="P52" s="1"/>
      <c r="Q52" s="1"/>
      <c r="R52" s="1"/>
      <c r="S52" s="1"/>
      <c r="T52" s="1"/>
      <c r="U52" s="1"/>
      <c r="V52" s="1"/>
      <c r="W52" s="1"/>
      <c r="X52" s="1"/>
      <c r="Y52" s="1"/>
      <c r="Z52" s="1"/>
      <c r="AA52" s="1"/>
      <c r="AB52" s="1"/>
    </row>
    <row r="53" spans="1:28">
      <c r="B53" s="13" t="s">
        <v>106</v>
      </c>
      <c r="C53" s="14"/>
      <c r="D53" s="14" t="s">
        <v>107</v>
      </c>
      <c r="E53" s="14">
        <v>3</v>
      </c>
      <c r="F53" s="14"/>
      <c r="G53" s="14">
        <v>2023</v>
      </c>
      <c r="H53" s="14"/>
      <c r="I53" s="1"/>
      <c r="J53" s="1"/>
      <c r="K53" s="1"/>
      <c r="L53" s="1"/>
      <c r="M53" s="1"/>
      <c r="N53" s="1"/>
      <c r="O53" s="1"/>
      <c r="P53" s="1"/>
      <c r="Q53" s="1"/>
      <c r="R53" s="1"/>
      <c r="S53" s="1"/>
      <c r="T53" s="1"/>
      <c r="U53" s="1"/>
      <c r="V53" s="1"/>
      <c r="W53" s="1"/>
      <c r="X53" s="1"/>
      <c r="Y53" s="1"/>
      <c r="Z53" s="1"/>
      <c r="AA53" s="1"/>
      <c r="AB53" s="1"/>
    </row>
    <row r="54" spans="1:28">
      <c r="B54" s="13" t="s">
        <v>108</v>
      </c>
      <c r="C54" s="14"/>
      <c r="D54" s="14" t="s">
        <v>109</v>
      </c>
      <c r="E54" s="14">
        <v>4</v>
      </c>
      <c r="F54" s="14"/>
      <c r="G54" s="14" t="s">
        <v>188</v>
      </c>
      <c r="H54" s="14"/>
      <c r="I54" s="1"/>
      <c r="J54" s="1"/>
      <c r="K54" s="1"/>
      <c r="L54" s="1"/>
      <c r="M54" s="1"/>
      <c r="N54" s="1"/>
      <c r="O54" s="1"/>
      <c r="P54" s="1"/>
      <c r="Q54" s="1"/>
      <c r="R54" s="1"/>
      <c r="S54" s="1"/>
      <c r="T54" s="1"/>
      <c r="U54" s="1"/>
      <c r="V54" s="1"/>
      <c r="W54" s="1"/>
      <c r="X54" s="1"/>
      <c r="Y54" s="1"/>
      <c r="Z54" s="1"/>
      <c r="AA54" s="1"/>
      <c r="AB54" s="1"/>
    </row>
    <row r="55" spans="1:28">
      <c r="B55" s="13" t="s">
        <v>110</v>
      </c>
      <c r="C55" s="14"/>
      <c r="D55" s="14" t="s">
        <v>111</v>
      </c>
      <c r="E55" s="14">
        <v>5</v>
      </c>
      <c r="F55" s="14"/>
      <c r="G55" s="14"/>
      <c r="H55" s="14"/>
      <c r="I55" s="1"/>
      <c r="J55" s="1"/>
      <c r="K55" s="1"/>
      <c r="L55" s="1"/>
      <c r="M55" s="1"/>
      <c r="N55" s="1"/>
      <c r="O55" s="1"/>
      <c r="P55" s="1"/>
      <c r="Q55" s="1"/>
      <c r="R55" s="1"/>
      <c r="S55" s="1"/>
      <c r="T55" s="1"/>
      <c r="U55" s="1"/>
      <c r="V55" s="1"/>
      <c r="W55" s="1"/>
      <c r="X55" s="1"/>
      <c r="Y55" s="1"/>
      <c r="Z55" s="1"/>
      <c r="AA55" s="1"/>
      <c r="AB55" s="1"/>
    </row>
    <row r="56" spans="1:28">
      <c r="B56" s="13" t="s">
        <v>112</v>
      </c>
      <c r="C56" s="14"/>
      <c r="D56" s="14" t="s">
        <v>113</v>
      </c>
      <c r="E56" s="14">
        <v>6</v>
      </c>
      <c r="F56" s="14"/>
      <c r="G56" s="14"/>
      <c r="H56" s="14"/>
      <c r="I56" s="1"/>
      <c r="J56" s="1"/>
      <c r="K56" s="1"/>
      <c r="L56" s="1"/>
      <c r="M56" s="1"/>
      <c r="N56" s="1"/>
      <c r="O56" s="1"/>
      <c r="P56" s="1"/>
      <c r="Q56" s="1"/>
      <c r="R56" s="1"/>
      <c r="S56" s="1"/>
      <c r="T56" s="1"/>
      <c r="U56" s="1"/>
      <c r="V56" s="1"/>
      <c r="W56" s="1"/>
      <c r="X56" s="1"/>
      <c r="Y56" s="1"/>
      <c r="Z56" s="1"/>
      <c r="AA56" s="1"/>
      <c r="AB56" s="1"/>
    </row>
    <row r="57" spans="1:28">
      <c r="B57" s="13" t="s">
        <v>114</v>
      </c>
      <c r="C57" s="14"/>
      <c r="D57" s="14" t="s">
        <v>115</v>
      </c>
      <c r="E57" s="14">
        <v>7</v>
      </c>
      <c r="F57" s="14"/>
      <c r="G57" s="14"/>
      <c r="H57" s="14"/>
      <c r="I57" s="1"/>
      <c r="J57" s="1"/>
      <c r="K57" s="1"/>
      <c r="L57" s="1"/>
      <c r="M57" s="1"/>
      <c r="N57" s="1"/>
      <c r="O57" s="1"/>
      <c r="P57" s="1"/>
      <c r="Q57" s="1"/>
      <c r="R57" s="1"/>
      <c r="S57" s="1"/>
      <c r="T57" s="1"/>
      <c r="U57" s="1"/>
      <c r="V57" s="1"/>
      <c r="W57" s="1"/>
      <c r="X57" s="1"/>
      <c r="Y57" s="1"/>
      <c r="Z57" s="1"/>
      <c r="AA57" s="1"/>
      <c r="AB57" s="1"/>
    </row>
    <row r="58" spans="1:28">
      <c r="B58" s="13" t="s">
        <v>116</v>
      </c>
      <c r="C58" s="14"/>
      <c r="D58" s="14" t="s">
        <v>117</v>
      </c>
      <c r="E58" s="14">
        <v>8</v>
      </c>
      <c r="F58" s="14"/>
      <c r="G58" s="14"/>
      <c r="H58" s="14"/>
      <c r="I58" s="1"/>
      <c r="J58" s="1"/>
      <c r="K58" s="1"/>
      <c r="L58" s="1"/>
      <c r="M58" s="1"/>
      <c r="N58" s="1"/>
      <c r="O58" s="1"/>
      <c r="P58" s="1"/>
      <c r="Q58" s="1"/>
      <c r="R58" s="1"/>
      <c r="S58" s="1"/>
      <c r="T58" s="1"/>
      <c r="U58" s="1"/>
      <c r="V58" s="1"/>
      <c r="W58" s="1"/>
      <c r="X58" s="1"/>
      <c r="Y58" s="1"/>
      <c r="Z58" s="1"/>
      <c r="AA58" s="1"/>
      <c r="AB58" s="1"/>
    </row>
    <row r="59" spans="1:28">
      <c r="B59" s="13" t="s">
        <v>118</v>
      </c>
      <c r="C59" s="14"/>
      <c r="D59" s="14" t="s">
        <v>119</v>
      </c>
      <c r="E59" s="14">
        <v>9</v>
      </c>
      <c r="F59" s="14"/>
      <c r="G59" s="14"/>
      <c r="H59" s="14"/>
      <c r="I59" s="1"/>
      <c r="J59" s="1"/>
      <c r="K59" s="1"/>
      <c r="L59" s="1"/>
      <c r="M59" s="1"/>
      <c r="N59" s="1"/>
      <c r="O59" s="1"/>
      <c r="P59" s="1"/>
      <c r="Q59" s="1"/>
      <c r="R59" s="1"/>
      <c r="S59" s="1"/>
      <c r="T59" s="1"/>
      <c r="U59" s="1"/>
      <c r="V59" s="1"/>
      <c r="W59" s="1"/>
      <c r="X59" s="1"/>
      <c r="Y59" s="1"/>
      <c r="Z59" s="1"/>
      <c r="AA59" s="1"/>
      <c r="AB59" s="1"/>
    </row>
    <row r="60" spans="1:28">
      <c r="B60" s="13" t="s">
        <v>120</v>
      </c>
      <c r="C60" s="14"/>
      <c r="D60" s="14" t="s">
        <v>121</v>
      </c>
      <c r="E60" s="14">
        <v>10</v>
      </c>
      <c r="F60" s="14"/>
      <c r="G60" s="14"/>
      <c r="H60" s="14"/>
      <c r="I60" s="1"/>
      <c r="J60" s="1"/>
      <c r="K60" s="1"/>
      <c r="L60" s="1"/>
      <c r="M60" s="1"/>
      <c r="N60" s="1"/>
      <c r="O60" s="1"/>
      <c r="P60" s="1"/>
      <c r="Q60" s="1"/>
      <c r="R60" s="1"/>
      <c r="S60" s="1"/>
      <c r="T60" s="1"/>
      <c r="U60" s="1"/>
      <c r="V60" s="1"/>
      <c r="W60" s="1"/>
      <c r="X60" s="1"/>
      <c r="Y60" s="1"/>
      <c r="Z60" s="1"/>
      <c r="AA60" s="1"/>
      <c r="AB60" s="1"/>
    </row>
    <row r="61" spans="1:28">
      <c r="B61" s="13" t="s">
        <v>122</v>
      </c>
      <c r="C61" s="14"/>
      <c r="D61" s="14" t="s">
        <v>123</v>
      </c>
      <c r="E61" s="14">
        <v>11</v>
      </c>
      <c r="F61" s="14"/>
      <c r="G61" s="14"/>
      <c r="H61" s="14"/>
      <c r="I61" s="1"/>
      <c r="J61" s="1"/>
      <c r="K61" s="1"/>
      <c r="L61" s="1"/>
      <c r="M61" s="1"/>
      <c r="N61" s="1"/>
      <c r="O61" s="1"/>
      <c r="P61" s="1"/>
      <c r="Q61" s="1"/>
      <c r="R61" s="1"/>
      <c r="S61" s="1"/>
      <c r="T61" s="1"/>
      <c r="U61" s="1"/>
      <c r="V61" s="1"/>
      <c r="W61" s="1"/>
      <c r="X61" s="1"/>
      <c r="Y61" s="1"/>
      <c r="Z61" s="1"/>
      <c r="AA61" s="1"/>
      <c r="AB61" s="1"/>
    </row>
    <row r="62" spans="1:28">
      <c r="B62" s="13" t="s">
        <v>124</v>
      </c>
      <c r="C62" s="14"/>
      <c r="D62" s="14" t="s">
        <v>125</v>
      </c>
      <c r="E62" s="14">
        <v>12</v>
      </c>
      <c r="F62" s="14"/>
      <c r="G62" s="14"/>
      <c r="H62" s="14"/>
      <c r="I62" s="1"/>
      <c r="J62" s="1"/>
      <c r="K62" s="1"/>
      <c r="L62" s="1"/>
      <c r="M62" s="1"/>
      <c r="N62" s="1"/>
      <c r="O62" s="1"/>
      <c r="P62" s="1"/>
      <c r="Q62" s="1"/>
      <c r="R62" s="1"/>
      <c r="S62" s="1"/>
      <c r="T62" s="1"/>
      <c r="U62" s="1"/>
      <c r="V62" s="1"/>
      <c r="W62" s="1"/>
      <c r="X62" s="1"/>
      <c r="Y62" s="1"/>
      <c r="Z62" s="1"/>
      <c r="AA62" s="1"/>
      <c r="AB62" s="1"/>
    </row>
    <row r="63" spans="1:28">
      <c r="B63" s="13" t="s">
        <v>1</v>
      </c>
      <c r="C63" s="14"/>
      <c r="D63" s="14"/>
      <c r="E63" s="14"/>
      <c r="F63" s="14"/>
      <c r="G63" s="14"/>
      <c r="H63" s="14"/>
      <c r="I63" s="1"/>
      <c r="J63" s="1"/>
      <c r="K63" s="1"/>
      <c r="L63" s="1"/>
      <c r="M63" s="1"/>
      <c r="N63" s="1"/>
      <c r="O63" s="1"/>
      <c r="P63" s="1"/>
      <c r="Q63" s="1"/>
      <c r="R63" s="1"/>
      <c r="S63" s="1"/>
      <c r="T63" s="1"/>
      <c r="U63" s="1"/>
      <c r="V63" s="1"/>
      <c r="W63" s="1"/>
      <c r="X63" s="1"/>
      <c r="Y63" s="1"/>
      <c r="Z63" s="1"/>
      <c r="AA63" s="1"/>
      <c r="AB63" s="1"/>
    </row>
    <row r="64" spans="1:28">
      <c r="B64" s="13" t="s">
        <v>2</v>
      </c>
      <c r="C64" s="14"/>
      <c r="D64" s="14"/>
      <c r="E64" s="14"/>
      <c r="F64" s="14"/>
      <c r="G64" s="14"/>
      <c r="H64" s="14"/>
      <c r="I64" s="1"/>
      <c r="J64" s="1"/>
      <c r="K64" s="1"/>
      <c r="L64" s="1"/>
      <c r="M64" s="1"/>
      <c r="N64" s="1"/>
      <c r="O64" s="1"/>
      <c r="P64" s="1"/>
      <c r="Q64" s="1"/>
      <c r="R64" s="1"/>
      <c r="S64" s="1"/>
      <c r="T64" s="1"/>
      <c r="U64" s="1"/>
      <c r="V64" s="1"/>
      <c r="W64" s="1"/>
      <c r="X64" s="1"/>
      <c r="Y64" s="1"/>
      <c r="Z64" s="1"/>
      <c r="AA64" s="1"/>
      <c r="AB64" s="1"/>
    </row>
    <row r="65" spans="2:28">
      <c r="B65" s="13" t="s">
        <v>3</v>
      </c>
      <c r="C65" s="14"/>
      <c r="D65" s="14"/>
      <c r="E65" s="14"/>
      <c r="F65" s="14"/>
      <c r="G65" s="14"/>
      <c r="H65" s="14"/>
      <c r="I65" s="1"/>
      <c r="J65" s="1"/>
      <c r="K65" s="1"/>
      <c r="L65" s="1"/>
      <c r="M65" s="1"/>
      <c r="N65" s="1"/>
      <c r="O65" s="1"/>
      <c r="P65" s="1"/>
      <c r="Q65" s="1"/>
      <c r="R65" s="1"/>
      <c r="S65" s="1"/>
      <c r="T65" s="1"/>
      <c r="U65" s="1"/>
      <c r="V65" s="1"/>
      <c r="W65" s="1"/>
      <c r="X65" s="1"/>
      <c r="Y65" s="1"/>
      <c r="Z65" s="1"/>
      <c r="AA65" s="1"/>
      <c r="AB65" s="1"/>
    </row>
    <row r="66" spans="2:28">
      <c r="B66" s="13" t="s">
        <v>4</v>
      </c>
      <c r="C66" s="14"/>
      <c r="D66" s="14"/>
      <c r="E66" s="14"/>
      <c r="F66" s="14"/>
      <c r="G66" s="14"/>
      <c r="H66" s="14"/>
      <c r="I66" s="1"/>
      <c r="J66" s="1"/>
      <c r="K66" s="1"/>
      <c r="L66" s="1"/>
      <c r="M66" s="1"/>
      <c r="N66" s="1"/>
      <c r="O66" s="1"/>
      <c r="P66" s="1"/>
      <c r="Q66" s="1"/>
      <c r="R66" s="1"/>
      <c r="S66" s="1"/>
      <c r="T66" s="1"/>
      <c r="U66" s="1"/>
      <c r="V66" s="1"/>
      <c r="W66" s="1"/>
      <c r="X66" s="1"/>
      <c r="Y66" s="1"/>
      <c r="Z66" s="1"/>
      <c r="AA66" s="1"/>
      <c r="AB66" s="1"/>
    </row>
    <row r="67" spans="2:28">
      <c r="B67" s="13" t="s">
        <v>5</v>
      </c>
      <c r="C67" s="14"/>
      <c r="D67" s="14"/>
      <c r="E67" s="14"/>
      <c r="F67" s="14"/>
      <c r="G67" s="14"/>
      <c r="H67" s="14"/>
      <c r="I67" s="1"/>
      <c r="J67" s="1"/>
      <c r="K67" s="1"/>
      <c r="L67" s="1"/>
      <c r="M67" s="1"/>
      <c r="N67" s="1"/>
      <c r="O67" s="1"/>
      <c r="P67" s="1"/>
      <c r="Q67" s="1"/>
      <c r="R67" s="1"/>
      <c r="S67" s="1"/>
      <c r="T67" s="1"/>
      <c r="U67" s="1"/>
      <c r="V67" s="1"/>
      <c r="W67" s="1"/>
      <c r="X67" s="1"/>
      <c r="Y67" s="1"/>
      <c r="Z67" s="1"/>
      <c r="AA67" s="1"/>
      <c r="AB67" s="1"/>
    </row>
    <row r="68" spans="2:28">
      <c r="B68" s="13" t="s">
        <v>6</v>
      </c>
      <c r="C68" s="14"/>
      <c r="D68" s="14"/>
      <c r="E68" s="14"/>
      <c r="F68" s="14"/>
      <c r="G68" s="14"/>
      <c r="H68" s="14"/>
      <c r="I68" s="1"/>
      <c r="J68" s="1"/>
      <c r="K68" s="1"/>
      <c r="L68" s="1"/>
      <c r="M68" s="1"/>
      <c r="N68" s="1"/>
      <c r="O68" s="1"/>
      <c r="P68" s="1"/>
      <c r="Q68" s="1"/>
      <c r="R68" s="1"/>
      <c r="S68" s="1"/>
      <c r="T68" s="1"/>
      <c r="U68" s="1"/>
      <c r="V68" s="1"/>
      <c r="W68" s="1"/>
      <c r="X68" s="1"/>
      <c r="Y68" s="1"/>
      <c r="Z68" s="1"/>
      <c r="AA68" s="1"/>
      <c r="AB68" s="1"/>
    </row>
    <row r="69" spans="2:28">
      <c r="B69" s="13" t="s">
        <v>7</v>
      </c>
      <c r="C69" s="14"/>
      <c r="D69" s="14"/>
      <c r="E69" s="14"/>
      <c r="F69" s="14"/>
      <c r="G69" s="14"/>
      <c r="H69" s="14"/>
      <c r="I69" s="1"/>
      <c r="J69" s="1"/>
      <c r="K69" s="1"/>
      <c r="L69" s="1"/>
      <c r="M69" s="1"/>
      <c r="N69" s="1"/>
      <c r="O69" s="1"/>
      <c r="P69" s="1"/>
      <c r="Q69" s="1"/>
      <c r="R69" s="1"/>
      <c r="S69" s="1"/>
      <c r="T69" s="1"/>
      <c r="U69" s="1"/>
      <c r="V69" s="1"/>
      <c r="W69" s="1"/>
      <c r="X69" s="1"/>
      <c r="Y69" s="1"/>
      <c r="Z69" s="1"/>
      <c r="AA69" s="1"/>
      <c r="AB69" s="1"/>
    </row>
    <row r="70" spans="2:28">
      <c r="B70" s="13" t="s">
        <v>8</v>
      </c>
      <c r="C70" s="14"/>
      <c r="D70" s="14"/>
      <c r="E70" s="14"/>
      <c r="F70" s="14"/>
      <c r="G70" s="14"/>
      <c r="H70" s="14"/>
      <c r="I70" s="1"/>
      <c r="J70" s="1"/>
      <c r="K70" s="1"/>
      <c r="L70" s="1"/>
      <c r="M70" s="1"/>
      <c r="N70" s="1"/>
      <c r="O70" s="1"/>
      <c r="P70" s="1"/>
      <c r="Q70" s="1"/>
      <c r="R70" s="1"/>
      <c r="S70" s="1"/>
      <c r="T70" s="1"/>
      <c r="U70" s="1"/>
      <c r="V70" s="1"/>
      <c r="W70" s="1"/>
      <c r="X70" s="1"/>
      <c r="Y70" s="1"/>
      <c r="Z70" s="1"/>
      <c r="AA70" s="1"/>
      <c r="AB70" s="1"/>
    </row>
    <row r="71" spans="2:28">
      <c r="B71" s="13" t="s">
        <v>9</v>
      </c>
      <c r="C71" s="14"/>
      <c r="D71" s="14"/>
      <c r="E71" s="14"/>
      <c r="F71" s="14"/>
      <c r="G71" s="14"/>
      <c r="H71" s="14"/>
      <c r="I71" s="1"/>
      <c r="J71" s="1"/>
      <c r="K71" s="1"/>
      <c r="L71" s="1"/>
      <c r="M71" s="1"/>
      <c r="N71" s="1"/>
      <c r="O71" s="1"/>
      <c r="P71" s="1"/>
      <c r="Q71" s="1"/>
      <c r="R71" s="1"/>
      <c r="S71" s="1"/>
      <c r="T71" s="1"/>
      <c r="U71" s="1"/>
      <c r="V71" s="1"/>
      <c r="W71" s="1"/>
      <c r="X71" s="1"/>
      <c r="Y71" s="1"/>
      <c r="Z71" s="1"/>
      <c r="AA71" s="1"/>
      <c r="AB71" s="1"/>
    </row>
    <row r="72" spans="2:28">
      <c r="B72" s="13" t="s">
        <v>10</v>
      </c>
      <c r="C72" s="14"/>
      <c r="D72" s="14"/>
      <c r="E72" s="14"/>
      <c r="F72" s="14"/>
      <c r="G72" s="14"/>
      <c r="H72" s="14"/>
      <c r="I72" s="1"/>
      <c r="J72" s="1"/>
      <c r="K72" s="1"/>
      <c r="L72" s="1"/>
      <c r="M72" s="1"/>
      <c r="N72" s="1"/>
      <c r="O72" s="1"/>
      <c r="P72" s="1"/>
      <c r="Q72" s="1"/>
      <c r="R72" s="1"/>
      <c r="S72" s="1"/>
      <c r="T72" s="1"/>
      <c r="U72" s="1"/>
      <c r="V72" s="1"/>
      <c r="W72" s="1"/>
      <c r="X72" s="1"/>
      <c r="Y72" s="1"/>
      <c r="Z72" s="1"/>
      <c r="AA72" s="1"/>
      <c r="AB72" s="1"/>
    </row>
    <row r="73" spans="2:28">
      <c r="B73" s="13" t="s">
        <v>11</v>
      </c>
      <c r="C73" s="14"/>
      <c r="D73" s="14"/>
      <c r="E73" s="14"/>
      <c r="F73" s="14"/>
      <c r="G73" s="14"/>
      <c r="H73" s="14"/>
      <c r="I73" s="1"/>
      <c r="J73" s="1"/>
      <c r="K73" s="1"/>
      <c r="L73" s="1"/>
      <c r="M73" s="1"/>
      <c r="N73" s="1"/>
      <c r="O73" s="1"/>
      <c r="P73" s="1"/>
      <c r="Q73" s="1"/>
      <c r="R73" s="1"/>
      <c r="S73" s="1"/>
      <c r="T73" s="1"/>
      <c r="U73" s="1"/>
      <c r="V73" s="1"/>
      <c r="W73" s="1"/>
      <c r="X73" s="1"/>
      <c r="Y73" s="1"/>
      <c r="Z73" s="1"/>
      <c r="AA73" s="1"/>
      <c r="AB73" s="1"/>
    </row>
    <row r="74" spans="2:28">
      <c r="B74" s="13" t="s">
        <v>12</v>
      </c>
      <c r="C74" s="14"/>
      <c r="D74" s="14"/>
      <c r="E74" s="14"/>
      <c r="F74" s="14"/>
      <c r="G74" s="14"/>
      <c r="H74" s="14"/>
      <c r="I74" s="1"/>
      <c r="J74" s="1"/>
      <c r="K74" s="1"/>
      <c r="L74" s="1"/>
      <c r="M74" s="1"/>
      <c r="N74" s="1"/>
      <c r="O74" s="1"/>
      <c r="P74" s="1"/>
      <c r="Q74" s="1"/>
      <c r="R74" s="1"/>
      <c r="S74" s="1"/>
      <c r="T74" s="1"/>
      <c r="U74" s="1"/>
      <c r="V74" s="1"/>
      <c r="W74" s="1"/>
      <c r="X74" s="1"/>
      <c r="Y74" s="1"/>
      <c r="Z74" s="1"/>
      <c r="AA74" s="1"/>
      <c r="AB74" s="1"/>
    </row>
    <row r="75" spans="2:28">
      <c r="B75" s="13" t="s">
        <v>126</v>
      </c>
      <c r="C75" s="14"/>
      <c r="D75" s="14"/>
      <c r="E75" s="14"/>
      <c r="F75" s="14"/>
      <c r="G75" s="14"/>
      <c r="H75" s="14"/>
      <c r="I75" s="1"/>
      <c r="J75" s="1"/>
      <c r="K75" s="1"/>
      <c r="L75" s="1"/>
      <c r="M75" s="1"/>
      <c r="N75" s="1"/>
      <c r="O75" s="1"/>
      <c r="P75" s="1"/>
      <c r="Q75" s="1"/>
      <c r="R75" s="1"/>
      <c r="S75" s="1"/>
      <c r="T75" s="1"/>
      <c r="U75" s="1"/>
      <c r="V75" s="1"/>
      <c r="W75" s="1"/>
      <c r="X75" s="1"/>
      <c r="Y75" s="1"/>
      <c r="Z75" s="1"/>
      <c r="AA75" s="1"/>
      <c r="AB75" s="1"/>
    </row>
    <row r="76" spans="2:28">
      <c r="B76" s="13" t="s">
        <v>127</v>
      </c>
      <c r="C76" s="14"/>
      <c r="D76" s="14"/>
      <c r="E76" s="14"/>
      <c r="F76" s="14"/>
      <c r="G76" s="14"/>
      <c r="H76" s="14"/>
      <c r="I76" s="1"/>
      <c r="J76" s="1"/>
      <c r="K76" s="1"/>
      <c r="L76" s="1"/>
      <c r="M76" s="1"/>
      <c r="N76" s="1"/>
      <c r="O76" s="1"/>
      <c r="P76" s="1"/>
      <c r="Q76" s="1"/>
      <c r="R76" s="1"/>
      <c r="S76" s="1"/>
      <c r="T76" s="1"/>
      <c r="U76" s="1"/>
      <c r="V76" s="1"/>
      <c r="W76" s="1"/>
      <c r="X76" s="1"/>
      <c r="Y76" s="1"/>
      <c r="Z76" s="1"/>
      <c r="AA76" s="1"/>
      <c r="AB76" s="1"/>
    </row>
    <row r="77" spans="2:28">
      <c r="B77" s="13" t="s">
        <v>128</v>
      </c>
      <c r="C77" s="14"/>
      <c r="D77" s="14"/>
      <c r="E77" s="14"/>
      <c r="F77" s="14"/>
      <c r="G77" s="14"/>
      <c r="H77" s="14"/>
      <c r="I77" s="1"/>
      <c r="J77" s="1"/>
      <c r="K77" s="1"/>
      <c r="L77" s="1"/>
      <c r="M77" s="1"/>
      <c r="N77" s="1"/>
      <c r="O77" s="1"/>
      <c r="P77" s="1"/>
      <c r="Q77" s="1"/>
      <c r="R77" s="1"/>
      <c r="S77" s="1"/>
      <c r="T77" s="1"/>
      <c r="U77" s="1"/>
      <c r="V77" s="1"/>
      <c r="W77" s="1"/>
      <c r="X77" s="1"/>
      <c r="Y77" s="1"/>
      <c r="Z77" s="1"/>
      <c r="AA77" s="1"/>
      <c r="AB77" s="1"/>
    </row>
    <row r="78" spans="2:28">
      <c r="B78" s="13" t="s">
        <v>129</v>
      </c>
      <c r="C78" s="14"/>
      <c r="D78" s="14"/>
      <c r="E78" s="14"/>
      <c r="F78" s="14"/>
      <c r="G78" s="14"/>
      <c r="H78" s="14"/>
      <c r="I78" s="1"/>
      <c r="J78" s="1"/>
      <c r="K78" s="1"/>
      <c r="L78" s="1"/>
      <c r="M78" s="1"/>
      <c r="N78" s="1"/>
      <c r="O78" s="1"/>
      <c r="P78" s="1"/>
      <c r="Q78" s="1"/>
      <c r="R78" s="1"/>
      <c r="S78" s="1"/>
      <c r="T78" s="1"/>
      <c r="U78" s="1"/>
      <c r="V78" s="1"/>
      <c r="W78" s="1"/>
      <c r="X78" s="1"/>
      <c r="Y78" s="1"/>
      <c r="Z78" s="1"/>
      <c r="AA78" s="1"/>
      <c r="AB78" s="1"/>
    </row>
    <row r="79" spans="2:28">
      <c r="B79" s="13" t="s">
        <v>130</v>
      </c>
      <c r="C79" s="14"/>
      <c r="D79" s="14"/>
      <c r="E79" s="14"/>
      <c r="F79" s="14"/>
      <c r="G79" s="14"/>
      <c r="H79" s="14"/>
      <c r="I79" s="1"/>
      <c r="J79" s="1"/>
      <c r="K79" s="1"/>
      <c r="L79" s="1"/>
      <c r="M79" s="1"/>
      <c r="N79" s="1"/>
      <c r="O79" s="1"/>
      <c r="P79" s="1"/>
      <c r="Q79" s="1"/>
      <c r="R79" s="1"/>
      <c r="S79" s="1"/>
      <c r="T79" s="1"/>
      <c r="U79" s="1"/>
      <c r="V79" s="1"/>
      <c r="W79" s="1"/>
      <c r="X79" s="1"/>
      <c r="Y79" s="1"/>
      <c r="Z79" s="1"/>
      <c r="AA79" s="1"/>
      <c r="AB79" s="1"/>
    </row>
    <row r="80" spans="2:28">
      <c r="B80" s="13" t="s">
        <v>131</v>
      </c>
      <c r="C80" s="14"/>
      <c r="D80" s="14"/>
      <c r="E80" s="14"/>
      <c r="F80" s="14"/>
      <c r="G80" s="14"/>
      <c r="H80" s="14"/>
      <c r="I80" s="1"/>
      <c r="J80" s="1"/>
      <c r="K80" s="1"/>
      <c r="L80" s="1"/>
      <c r="M80" s="1"/>
      <c r="N80" s="1"/>
      <c r="O80" s="1"/>
      <c r="P80" s="1"/>
      <c r="Q80" s="1"/>
      <c r="R80" s="1"/>
      <c r="S80" s="1"/>
      <c r="T80" s="1"/>
      <c r="U80" s="1"/>
      <c r="V80" s="1"/>
      <c r="W80" s="1"/>
      <c r="X80" s="1"/>
      <c r="Y80" s="1"/>
      <c r="Z80" s="1"/>
      <c r="AA80" s="1"/>
      <c r="AB80" s="1"/>
    </row>
    <row r="81" spans="2:28">
      <c r="B81" s="13" t="s">
        <v>132</v>
      </c>
      <c r="C81" s="14"/>
      <c r="D81" s="14"/>
      <c r="E81" s="14"/>
      <c r="F81" s="14"/>
      <c r="G81" s="14"/>
      <c r="H81" s="14"/>
      <c r="I81" s="1"/>
      <c r="J81" s="1"/>
      <c r="K81" s="1"/>
      <c r="L81" s="1"/>
      <c r="M81" s="1"/>
      <c r="N81" s="1"/>
      <c r="O81" s="1"/>
      <c r="P81" s="1"/>
      <c r="Q81" s="1"/>
      <c r="R81" s="1"/>
      <c r="S81" s="1"/>
      <c r="T81" s="1"/>
      <c r="U81" s="1"/>
      <c r="V81" s="1"/>
      <c r="W81" s="1"/>
      <c r="X81" s="1"/>
      <c r="Y81" s="1"/>
      <c r="Z81" s="1"/>
      <c r="AA81" s="1"/>
      <c r="AB81" s="1"/>
    </row>
    <row r="82" spans="2:28">
      <c r="B82" s="13" t="s">
        <v>133</v>
      </c>
      <c r="C82" s="14"/>
      <c r="D82" s="14"/>
      <c r="E82" s="14"/>
      <c r="F82" s="14"/>
      <c r="G82" s="14"/>
      <c r="H82" s="14"/>
      <c r="I82" s="1"/>
      <c r="J82" s="1"/>
      <c r="K82" s="1"/>
      <c r="L82" s="1"/>
      <c r="M82" s="1"/>
      <c r="N82" s="1"/>
      <c r="O82" s="1"/>
      <c r="P82" s="1"/>
      <c r="Q82" s="1"/>
      <c r="R82" s="1"/>
      <c r="S82" s="1"/>
      <c r="T82" s="1"/>
      <c r="U82" s="1"/>
      <c r="V82" s="1"/>
      <c r="W82" s="1"/>
      <c r="X82" s="1"/>
      <c r="Y82" s="1"/>
      <c r="Z82" s="1"/>
      <c r="AA82" s="1"/>
      <c r="AB82" s="1"/>
    </row>
    <row r="83" spans="2:28">
      <c r="B83" s="13" t="s">
        <v>134</v>
      </c>
      <c r="C83" s="14"/>
      <c r="D83" s="14"/>
      <c r="E83" s="14"/>
      <c r="F83" s="14"/>
      <c r="G83" s="14"/>
      <c r="H83" s="14"/>
      <c r="I83" s="1"/>
      <c r="J83" s="1"/>
      <c r="K83" s="1"/>
      <c r="L83" s="1"/>
      <c r="M83" s="1"/>
      <c r="N83" s="1"/>
      <c r="O83" s="1"/>
      <c r="P83" s="1"/>
      <c r="Q83" s="1"/>
      <c r="R83" s="1"/>
      <c r="S83" s="1"/>
      <c r="T83" s="1"/>
      <c r="U83" s="1"/>
      <c r="V83" s="1"/>
      <c r="W83" s="1"/>
      <c r="X83" s="1"/>
      <c r="Y83" s="1"/>
      <c r="Z83" s="1"/>
      <c r="AA83" s="1"/>
      <c r="AB83" s="1"/>
    </row>
    <row r="84" spans="2:28">
      <c r="B84" s="13" t="s">
        <v>135</v>
      </c>
      <c r="C84" s="14"/>
      <c r="D84" s="14"/>
      <c r="E84" s="14"/>
      <c r="F84" s="14"/>
      <c r="G84" s="14"/>
      <c r="H84" s="14"/>
      <c r="I84" s="1"/>
      <c r="J84" s="1"/>
      <c r="K84" s="1"/>
      <c r="L84" s="1"/>
      <c r="M84" s="1"/>
      <c r="N84" s="1"/>
      <c r="O84" s="1"/>
      <c r="P84" s="1"/>
      <c r="Q84" s="1"/>
      <c r="R84" s="1"/>
      <c r="S84" s="1"/>
      <c r="T84" s="1"/>
      <c r="U84" s="1"/>
      <c r="V84" s="1"/>
      <c r="W84" s="1"/>
      <c r="X84" s="1"/>
      <c r="Y84" s="1"/>
      <c r="Z84" s="1"/>
      <c r="AA84" s="1"/>
      <c r="AB84" s="1"/>
    </row>
    <row r="85" spans="2:28">
      <c r="B85" s="13" t="s">
        <v>136</v>
      </c>
      <c r="C85" s="14"/>
      <c r="D85" s="14"/>
      <c r="E85" s="14"/>
      <c r="F85" s="14"/>
      <c r="G85" s="14"/>
      <c r="H85" s="14"/>
      <c r="I85" s="1"/>
      <c r="J85" s="1"/>
      <c r="K85" s="1"/>
      <c r="L85" s="1"/>
      <c r="M85" s="1"/>
      <c r="N85" s="1"/>
      <c r="O85" s="1"/>
      <c r="P85" s="1"/>
      <c r="Q85" s="1"/>
      <c r="R85" s="1"/>
      <c r="S85" s="1"/>
      <c r="T85" s="1"/>
      <c r="U85" s="1"/>
      <c r="V85" s="1"/>
      <c r="W85" s="1"/>
      <c r="X85" s="1"/>
      <c r="Y85" s="1"/>
      <c r="Z85" s="1"/>
      <c r="AA85" s="1"/>
      <c r="AB85" s="1"/>
    </row>
    <row r="86" spans="2:28">
      <c r="B86" s="13" t="s">
        <v>137</v>
      </c>
      <c r="C86" s="14"/>
      <c r="D86" s="14"/>
      <c r="E86" s="14"/>
      <c r="F86" s="14"/>
      <c r="G86" s="14"/>
      <c r="H86" s="14"/>
      <c r="I86" s="1"/>
      <c r="J86" s="1"/>
      <c r="K86" s="1"/>
      <c r="L86" s="1"/>
      <c r="M86" s="1"/>
      <c r="N86" s="1"/>
      <c r="O86" s="1"/>
      <c r="P86" s="1"/>
      <c r="Q86" s="1"/>
      <c r="R86" s="1"/>
      <c r="S86" s="1"/>
      <c r="T86" s="1"/>
      <c r="U86" s="1"/>
      <c r="V86" s="1"/>
      <c r="W86" s="1"/>
      <c r="X86" s="1"/>
      <c r="Y86" s="1"/>
      <c r="Z86" s="1"/>
      <c r="AA86" s="1"/>
      <c r="AB86" s="1"/>
    </row>
    <row r="87" spans="2:28">
      <c r="B87" s="13" t="s">
        <v>326</v>
      </c>
      <c r="C87" s="14"/>
      <c r="D87" s="14"/>
      <c r="E87" s="14"/>
      <c r="F87" s="14"/>
      <c r="G87" s="14"/>
      <c r="H87" s="14"/>
      <c r="I87" s="1"/>
      <c r="J87" s="1"/>
      <c r="K87" s="1"/>
      <c r="L87" s="1"/>
      <c r="M87" s="1"/>
      <c r="N87" s="1"/>
      <c r="O87" s="1"/>
      <c r="P87" s="1"/>
      <c r="Q87" s="1"/>
      <c r="R87" s="1"/>
      <c r="S87" s="1"/>
      <c r="T87" s="1"/>
      <c r="U87" s="1"/>
      <c r="V87" s="1"/>
      <c r="W87" s="1"/>
      <c r="X87" s="1"/>
      <c r="Y87" s="1"/>
      <c r="Z87" s="1"/>
      <c r="AA87" s="1"/>
      <c r="AB87" s="1"/>
    </row>
    <row r="88" spans="2:28">
      <c r="B88" s="13" t="s">
        <v>327</v>
      </c>
      <c r="C88" s="14"/>
      <c r="D88" s="14"/>
      <c r="E88" s="14"/>
      <c r="F88" s="14"/>
      <c r="G88" s="14"/>
      <c r="H88" s="14"/>
      <c r="I88" s="1"/>
      <c r="J88" s="1"/>
      <c r="K88" s="1"/>
      <c r="L88" s="1"/>
      <c r="M88" s="1"/>
      <c r="N88" s="1"/>
      <c r="O88" s="1"/>
      <c r="P88" s="1"/>
      <c r="Q88" s="1"/>
      <c r="R88" s="1"/>
      <c r="S88" s="1"/>
      <c r="T88" s="1"/>
      <c r="U88" s="1"/>
      <c r="V88" s="1"/>
      <c r="W88" s="1"/>
      <c r="X88" s="1"/>
      <c r="Y88" s="1"/>
      <c r="Z88" s="1"/>
      <c r="AA88" s="1"/>
      <c r="AB88" s="1"/>
    </row>
    <row r="89" spans="2:28">
      <c r="B89" s="13" t="s">
        <v>316</v>
      </c>
      <c r="C89" s="14"/>
      <c r="D89" s="14"/>
      <c r="E89" s="14"/>
      <c r="F89" s="14"/>
      <c r="G89" s="14"/>
      <c r="H89" s="14"/>
      <c r="I89" s="1"/>
      <c r="J89" s="1"/>
      <c r="K89" s="1"/>
      <c r="L89" s="1"/>
      <c r="M89" s="1"/>
      <c r="N89" s="1"/>
      <c r="O89" s="1"/>
      <c r="P89" s="1"/>
      <c r="Q89" s="1"/>
      <c r="R89" s="1"/>
      <c r="S89" s="1"/>
      <c r="T89" s="1"/>
      <c r="U89" s="1"/>
      <c r="V89" s="1"/>
      <c r="W89" s="1"/>
      <c r="X89" s="1"/>
      <c r="Y89" s="1"/>
      <c r="Z89" s="1"/>
      <c r="AA89" s="1"/>
      <c r="AB89" s="1"/>
    </row>
    <row r="90" spans="2:28">
      <c r="B90" s="13" t="s">
        <v>317</v>
      </c>
      <c r="C90" s="14"/>
      <c r="D90" s="14"/>
      <c r="E90" s="14"/>
      <c r="F90" s="14"/>
      <c r="G90" s="14"/>
      <c r="H90" s="14"/>
      <c r="I90" s="1"/>
      <c r="J90" s="1"/>
      <c r="K90" s="1"/>
      <c r="L90" s="1"/>
      <c r="M90" s="1"/>
      <c r="N90" s="1"/>
      <c r="O90" s="1"/>
      <c r="P90" s="1"/>
      <c r="Q90" s="1"/>
      <c r="R90" s="1"/>
      <c r="S90" s="1"/>
      <c r="T90" s="1"/>
      <c r="U90" s="1"/>
      <c r="V90" s="1"/>
      <c r="W90" s="1"/>
      <c r="X90" s="1"/>
      <c r="Y90" s="1"/>
      <c r="Z90" s="1"/>
      <c r="AA90" s="1"/>
      <c r="AB90" s="1"/>
    </row>
    <row r="91" spans="2:28">
      <c r="B91" s="13" t="s">
        <v>318</v>
      </c>
      <c r="C91" s="14"/>
      <c r="D91" s="14"/>
      <c r="E91" s="14"/>
      <c r="F91" s="14"/>
      <c r="G91" s="14"/>
      <c r="H91" s="14"/>
      <c r="I91" s="1"/>
      <c r="J91" s="1"/>
      <c r="K91" s="1"/>
      <c r="L91" s="1"/>
      <c r="M91" s="1"/>
      <c r="N91" s="1"/>
      <c r="O91" s="1"/>
      <c r="P91" s="1"/>
      <c r="Q91" s="1"/>
      <c r="R91" s="1"/>
      <c r="S91" s="1"/>
      <c r="T91" s="1"/>
      <c r="U91" s="1"/>
      <c r="V91" s="1"/>
      <c r="W91" s="1"/>
      <c r="X91" s="1"/>
      <c r="Y91" s="1"/>
      <c r="Z91" s="1"/>
      <c r="AA91" s="1"/>
      <c r="AB91" s="1"/>
    </row>
    <row r="92" spans="2:28">
      <c r="B92" s="13" t="s">
        <v>319</v>
      </c>
      <c r="C92" s="14"/>
      <c r="D92" s="14"/>
      <c r="E92" s="14"/>
      <c r="F92" s="14"/>
      <c r="G92" s="14"/>
      <c r="H92" s="14"/>
      <c r="I92" s="1"/>
      <c r="J92" s="1"/>
      <c r="K92" s="1"/>
      <c r="L92" s="1"/>
      <c r="M92" s="1"/>
      <c r="N92" s="1"/>
      <c r="O92" s="1"/>
      <c r="P92" s="1"/>
      <c r="Q92" s="1"/>
      <c r="R92" s="1"/>
      <c r="S92" s="1"/>
      <c r="T92" s="1"/>
      <c r="U92" s="1"/>
      <c r="V92" s="1"/>
      <c r="W92" s="1"/>
      <c r="X92" s="1"/>
      <c r="Y92" s="1"/>
      <c r="Z92" s="1"/>
      <c r="AA92" s="1"/>
      <c r="AB92" s="1"/>
    </row>
    <row r="93" spans="2:28">
      <c r="B93" s="13" t="s">
        <v>320</v>
      </c>
      <c r="C93" s="14"/>
      <c r="D93" s="14"/>
      <c r="E93" s="14"/>
      <c r="F93" s="14"/>
      <c r="G93" s="14"/>
      <c r="H93" s="14"/>
      <c r="I93" s="1"/>
      <c r="J93" s="1"/>
      <c r="K93" s="1"/>
      <c r="L93" s="1"/>
      <c r="M93" s="1"/>
      <c r="N93" s="1"/>
      <c r="O93" s="1"/>
      <c r="P93" s="1"/>
      <c r="Q93" s="1"/>
      <c r="R93" s="1"/>
      <c r="S93" s="1"/>
      <c r="T93" s="1"/>
      <c r="U93" s="1"/>
      <c r="V93" s="1"/>
      <c r="W93" s="1"/>
      <c r="X93" s="1"/>
      <c r="Y93" s="1"/>
      <c r="Z93" s="1"/>
      <c r="AA93" s="1"/>
      <c r="AB93" s="1"/>
    </row>
    <row r="94" spans="2:28">
      <c r="B94" s="13" t="s">
        <v>321</v>
      </c>
      <c r="C94" s="14"/>
      <c r="D94" s="14"/>
      <c r="E94" s="14"/>
      <c r="F94" s="14"/>
      <c r="G94" s="14"/>
      <c r="H94" s="14"/>
      <c r="I94" s="1"/>
      <c r="J94" s="1"/>
      <c r="K94" s="1"/>
      <c r="L94" s="1"/>
      <c r="M94" s="1"/>
      <c r="N94" s="1"/>
      <c r="O94" s="1"/>
      <c r="P94" s="1"/>
      <c r="Q94" s="1"/>
      <c r="R94" s="1"/>
      <c r="S94" s="1"/>
      <c r="T94" s="1"/>
      <c r="U94" s="1"/>
      <c r="V94" s="1"/>
      <c r="W94" s="1"/>
      <c r="X94" s="1"/>
      <c r="Y94" s="1"/>
      <c r="Z94" s="1"/>
      <c r="AA94" s="1"/>
      <c r="AB94" s="1"/>
    </row>
    <row r="95" spans="2:28">
      <c r="B95" s="13" t="s">
        <v>322</v>
      </c>
      <c r="C95" s="14"/>
      <c r="D95" s="14"/>
      <c r="E95" s="14"/>
      <c r="F95" s="14"/>
      <c r="G95" s="14"/>
      <c r="H95" s="14"/>
      <c r="I95" s="1"/>
      <c r="J95" s="1"/>
      <c r="K95" s="1"/>
      <c r="L95" s="1"/>
      <c r="M95" s="1"/>
      <c r="N95" s="1"/>
      <c r="O95" s="1"/>
      <c r="P95" s="1"/>
      <c r="Q95" s="1"/>
      <c r="R95" s="1"/>
      <c r="S95" s="1"/>
      <c r="T95" s="1"/>
      <c r="U95" s="1"/>
      <c r="V95" s="1"/>
      <c r="W95" s="1"/>
      <c r="X95" s="1"/>
      <c r="Y95" s="1"/>
      <c r="Z95" s="1"/>
      <c r="AA95" s="1"/>
      <c r="AB95" s="1"/>
    </row>
    <row r="96" spans="2:28">
      <c r="B96" s="13" t="s">
        <v>323</v>
      </c>
      <c r="C96" s="14"/>
      <c r="D96" s="14"/>
      <c r="E96" s="14"/>
      <c r="F96" s="14"/>
      <c r="G96" s="14"/>
      <c r="H96" s="14"/>
      <c r="I96" s="1"/>
      <c r="J96" s="1"/>
      <c r="K96" s="1"/>
      <c r="L96" s="1"/>
      <c r="M96" s="1"/>
      <c r="N96" s="1"/>
      <c r="O96" s="1"/>
      <c r="P96" s="1"/>
      <c r="Q96" s="1"/>
      <c r="R96" s="1"/>
      <c r="S96" s="1"/>
      <c r="T96" s="1"/>
      <c r="U96" s="1"/>
      <c r="V96" s="1"/>
      <c r="W96" s="1"/>
      <c r="X96" s="1"/>
      <c r="Y96" s="1"/>
      <c r="Z96" s="1"/>
      <c r="AA96" s="1"/>
      <c r="AB96" s="1"/>
    </row>
    <row r="97" spans="2:28">
      <c r="B97" s="13" t="s">
        <v>324</v>
      </c>
      <c r="C97" s="14"/>
      <c r="D97" s="14"/>
      <c r="E97" s="14"/>
      <c r="F97" s="14"/>
      <c r="G97" s="14"/>
      <c r="H97" s="14"/>
      <c r="I97" s="1"/>
      <c r="J97" s="1"/>
      <c r="K97" s="1"/>
      <c r="L97" s="1"/>
      <c r="M97" s="1"/>
      <c r="N97" s="1"/>
      <c r="O97" s="1"/>
      <c r="P97" s="1"/>
      <c r="Q97" s="1"/>
      <c r="R97" s="1"/>
      <c r="S97" s="1"/>
      <c r="T97" s="1"/>
      <c r="U97" s="1"/>
      <c r="V97" s="1"/>
      <c r="W97" s="1"/>
      <c r="X97" s="1"/>
      <c r="Y97" s="1"/>
      <c r="Z97" s="1"/>
      <c r="AA97" s="1"/>
      <c r="AB97" s="1"/>
    </row>
    <row r="98" spans="2:28">
      <c r="B98" s="13" t="s">
        <v>325</v>
      </c>
      <c r="C98" s="14"/>
      <c r="D98" s="14"/>
      <c r="E98" s="14"/>
      <c r="F98" s="14"/>
      <c r="G98" s="14"/>
      <c r="H98" s="14"/>
      <c r="I98" s="1"/>
      <c r="J98" s="1"/>
      <c r="K98" s="1"/>
      <c r="L98" s="1"/>
      <c r="M98" s="1"/>
      <c r="N98" s="1"/>
      <c r="O98" s="1"/>
      <c r="P98" s="1"/>
      <c r="Q98" s="1"/>
      <c r="R98" s="1"/>
      <c r="S98" s="1"/>
      <c r="T98" s="1"/>
      <c r="U98" s="1"/>
      <c r="V98" s="1"/>
      <c r="W98" s="1"/>
      <c r="X98" s="1"/>
      <c r="Y98" s="1"/>
      <c r="Z98" s="1"/>
      <c r="AA98" s="1"/>
      <c r="AB98" s="1"/>
    </row>
    <row r="99" spans="2:28">
      <c r="B99" s="1"/>
      <c r="C99" s="14"/>
      <c r="D99" s="14"/>
      <c r="E99" s="14"/>
      <c r="F99" s="14"/>
      <c r="G99" s="14"/>
      <c r="H99" s="14"/>
      <c r="I99" s="1"/>
      <c r="J99" s="1"/>
      <c r="K99" s="1"/>
      <c r="L99" s="1"/>
      <c r="M99" s="1"/>
      <c r="N99" s="1"/>
      <c r="O99" s="1"/>
      <c r="P99" s="1"/>
      <c r="Q99" s="1"/>
      <c r="R99" s="1"/>
      <c r="S99" s="1"/>
      <c r="T99" s="1"/>
      <c r="U99" s="1"/>
      <c r="V99" s="1"/>
      <c r="W99" s="1"/>
      <c r="X99" s="1"/>
      <c r="Y99" s="1"/>
      <c r="Z99" s="1"/>
      <c r="AA99" s="1"/>
      <c r="AB99" s="1"/>
    </row>
    <row r="100" spans="2:28">
      <c r="B100" s="1"/>
      <c r="C100" s="14"/>
      <c r="D100" s="14"/>
      <c r="E100" s="14"/>
      <c r="F100" s="14"/>
      <c r="G100" s="14"/>
      <c r="H100" s="14"/>
      <c r="I100" s="1"/>
      <c r="J100" s="1"/>
      <c r="K100" s="1"/>
      <c r="L100" s="1"/>
      <c r="M100" s="1"/>
      <c r="N100" s="1"/>
      <c r="O100" s="1"/>
      <c r="P100" s="1"/>
      <c r="Q100" s="1"/>
      <c r="R100" s="1"/>
      <c r="S100" s="1"/>
      <c r="T100" s="1"/>
      <c r="U100" s="1"/>
      <c r="V100" s="1"/>
      <c r="W100" s="1"/>
      <c r="X100" s="1"/>
      <c r="Y100" s="1"/>
      <c r="Z100" s="1"/>
      <c r="AA100" s="1"/>
      <c r="AB100" s="1"/>
    </row>
    <row r="101" spans="2:28">
      <c r="B101" s="14"/>
      <c r="C101" s="14"/>
      <c r="D101" s="14"/>
      <c r="E101" s="14"/>
      <c r="F101" s="14"/>
      <c r="G101" s="14"/>
      <c r="H101" s="14"/>
      <c r="I101" s="1"/>
      <c r="J101" s="1"/>
      <c r="K101" s="1"/>
      <c r="L101" s="1"/>
      <c r="M101" s="1"/>
      <c r="N101" s="1"/>
      <c r="O101" s="1"/>
      <c r="P101" s="1"/>
      <c r="Q101" s="1"/>
      <c r="R101" s="1"/>
      <c r="S101" s="1"/>
      <c r="T101" s="1"/>
      <c r="U101" s="1"/>
      <c r="V101" s="1"/>
      <c r="W101" s="1"/>
      <c r="X101" s="1"/>
      <c r="Y101" s="1"/>
      <c r="Z101" s="1"/>
      <c r="AA101" s="1"/>
      <c r="AB101" s="1"/>
    </row>
    <row r="102" spans="2:28">
      <c r="B102" s="14"/>
      <c r="C102" s="14"/>
      <c r="D102" s="14"/>
      <c r="E102" s="14"/>
      <c r="F102" s="14"/>
      <c r="G102" s="14"/>
      <c r="H102" s="14"/>
      <c r="I102" s="1"/>
      <c r="J102" s="1"/>
      <c r="K102" s="1"/>
      <c r="L102" s="1"/>
      <c r="M102" s="1"/>
      <c r="N102" s="1"/>
      <c r="O102" s="1"/>
      <c r="P102" s="1"/>
      <c r="Q102" s="1"/>
      <c r="R102" s="1"/>
      <c r="S102" s="1"/>
      <c r="T102" s="1"/>
      <c r="U102" s="1"/>
      <c r="V102" s="1"/>
      <c r="W102" s="1"/>
      <c r="X102" s="1"/>
      <c r="Y102" s="1"/>
      <c r="Z102" s="1"/>
      <c r="AA102" s="1"/>
      <c r="AB102" s="1"/>
    </row>
    <row r="103" spans="2:28">
      <c r="B103" s="1"/>
      <c r="C103" s="14"/>
      <c r="D103" s="14"/>
      <c r="E103" s="14"/>
      <c r="F103" s="14"/>
      <c r="G103" s="14"/>
      <c r="H103" s="14"/>
      <c r="I103" s="1"/>
      <c r="J103" s="1"/>
      <c r="K103" s="1"/>
      <c r="L103" s="1"/>
      <c r="M103" s="1"/>
      <c r="N103" s="1"/>
      <c r="O103" s="1"/>
      <c r="P103" s="1"/>
      <c r="Q103" s="1"/>
      <c r="R103" s="1"/>
      <c r="S103" s="1"/>
      <c r="T103" s="1"/>
      <c r="U103" s="1"/>
      <c r="V103" s="1"/>
      <c r="W103" s="1"/>
      <c r="X103" s="1"/>
      <c r="Y103" s="1"/>
      <c r="Z103" s="1"/>
      <c r="AA103" s="1"/>
      <c r="AB103" s="1"/>
    </row>
    <row r="104" spans="2:28">
      <c r="B104" s="1"/>
      <c r="C104" s="14"/>
      <c r="D104" s="14"/>
      <c r="E104" s="14"/>
      <c r="F104" s="14"/>
      <c r="G104" s="14"/>
      <c r="H104" s="14"/>
      <c r="I104" s="1"/>
      <c r="J104" s="1"/>
      <c r="K104" s="1"/>
      <c r="L104" s="1"/>
      <c r="M104" s="1"/>
      <c r="N104" s="1"/>
      <c r="O104" s="1"/>
      <c r="P104" s="1"/>
      <c r="Q104" s="1"/>
      <c r="R104" s="1"/>
      <c r="S104" s="1"/>
      <c r="T104" s="1"/>
      <c r="U104" s="1"/>
      <c r="V104" s="1"/>
      <c r="W104" s="1"/>
      <c r="X104" s="1"/>
      <c r="Y104" s="1"/>
      <c r="Z104" s="1"/>
      <c r="AA104" s="1"/>
      <c r="AB104" s="1"/>
    </row>
    <row r="105" spans="2:28">
      <c r="B105" s="1"/>
      <c r="C105" s="14"/>
      <c r="D105" s="14"/>
      <c r="E105" s="14"/>
      <c r="F105" s="14"/>
      <c r="G105" s="14"/>
      <c r="H105" s="14"/>
      <c r="I105" s="1"/>
      <c r="J105" s="1"/>
      <c r="K105" s="1"/>
      <c r="L105" s="1"/>
      <c r="M105" s="1"/>
      <c r="N105" s="1"/>
      <c r="O105" s="1"/>
      <c r="P105" s="1"/>
      <c r="Q105" s="1"/>
      <c r="R105" s="1"/>
      <c r="S105" s="1"/>
      <c r="T105" s="1"/>
      <c r="U105" s="1"/>
      <c r="V105" s="1"/>
      <c r="W105" s="1"/>
      <c r="X105" s="1"/>
      <c r="Y105" s="1"/>
      <c r="Z105" s="1"/>
      <c r="AA105" s="1"/>
      <c r="AB105" s="1"/>
    </row>
    <row r="106" spans="2:28">
      <c r="B106" s="14"/>
      <c r="C106" s="14"/>
      <c r="D106" s="14"/>
      <c r="E106" s="14"/>
      <c r="F106" s="14"/>
      <c r="G106" s="14"/>
      <c r="H106" s="14"/>
      <c r="I106" s="1"/>
      <c r="J106" s="1"/>
      <c r="K106" s="1"/>
      <c r="L106" s="1"/>
      <c r="M106" s="1"/>
      <c r="N106" s="1"/>
      <c r="O106" s="1"/>
      <c r="P106" s="1"/>
      <c r="Q106" s="1"/>
      <c r="R106" s="1"/>
      <c r="S106" s="1"/>
      <c r="T106" s="1"/>
      <c r="U106" s="1"/>
      <c r="V106" s="1"/>
      <c r="W106" s="1"/>
      <c r="X106" s="1"/>
      <c r="Y106" s="1"/>
      <c r="Z106" s="1"/>
      <c r="AA106" s="1"/>
      <c r="AB106" s="1"/>
    </row>
    <row r="107" spans="2:28">
      <c r="B107" s="14"/>
      <c r="C107" s="14"/>
      <c r="D107" s="14"/>
      <c r="E107" s="14"/>
      <c r="F107" s="14"/>
      <c r="G107" s="14"/>
      <c r="H107" s="14"/>
      <c r="I107" s="1"/>
      <c r="J107" s="1"/>
      <c r="K107" s="1"/>
      <c r="L107" s="1"/>
      <c r="M107" s="1"/>
      <c r="N107" s="1"/>
      <c r="O107" s="1"/>
      <c r="P107" s="1"/>
      <c r="Q107" s="1"/>
      <c r="R107" s="1"/>
      <c r="S107" s="1"/>
      <c r="T107" s="1"/>
      <c r="U107" s="1"/>
      <c r="V107" s="1"/>
      <c r="W107" s="1"/>
      <c r="X107" s="1"/>
      <c r="Y107" s="1"/>
      <c r="Z107" s="1"/>
      <c r="AA107" s="1"/>
      <c r="AB107" s="1"/>
    </row>
    <row r="108" spans="2:28">
      <c r="B108" s="14"/>
      <c r="C108" s="14"/>
      <c r="D108" s="14"/>
      <c r="E108" s="14"/>
      <c r="F108" s="14"/>
      <c r="G108" s="14"/>
      <c r="H108" s="14"/>
      <c r="I108" s="1"/>
      <c r="J108" s="1"/>
      <c r="K108" s="1"/>
      <c r="L108" s="1"/>
      <c r="M108" s="1"/>
      <c r="N108" s="1"/>
      <c r="O108" s="1"/>
      <c r="P108" s="1"/>
      <c r="Q108" s="1"/>
      <c r="R108" s="1"/>
      <c r="S108" s="1"/>
      <c r="T108" s="1"/>
      <c r="U108" s="1"/>
      <c r="V108" s="1"/>
      <c r="W108" s="1"/>
      <c r="X108" s="1"/>
      <c r="Y108" s="1"/>
      <c r="Z108" s="1"/>
      <c r="AA108" s="1"/>
      <c r="AB108" s="1"/>
    </row>
    <row r="109" spans="2:28">
      <c r="B109" s="14"/>
      <c r="C109" s="14"/>
      <c r="D109" s="14"/>
      <c r="E109" s="14"/>
      <c r="F109" s="14"/>
      <c r="G109" s="14"/>
      <c r="H109" s="14"/>
      <c r="I109" s="1"/>
      <c r="J109" s="1"/>
      <c r="K109" s="1"/>
      <c r="L109" s="1"/>
      <c r="M109" s="1"/>
      <c r="N109" s="1"/>
      <c r="O109" s="1"/>
      <c r="P109" s="1"/>
      <c r="Q109" s="1"/>
      <c r="R109" s="1"/>
      <c r="S109" s="1"/>
      <c r="T109" s="1"/>
      <c r="U109" s="1"/>
      <c r="V109" s="1"/>
      <c r="W109" s="1"/>
      <c r="X109" s="1"/>
      <c r="Y109" s="1"/>
      <c r="Z109" s="1"/>
      <c r="AA109" s="1"/>
      <c r="AB109" s="1"/>
    </row>
    <row r="110" spans="2:28">
      <c r="B110" s="1"/>
      <c r="C110" s="14"/>
      <c r="D110" s="14"/>
      <c r="E110" s="14"/>
      <c r="F110" s="14"/>
      <c r="G110" s="14"/>
      <c r="H110" s="14"/>
      <c r="I110" s="1"/>
      <c r="J110" s="1"/>
      <c r="K110" s="1"/>
      <c r="L110" s="1"/>
      <c r="M110" s="1"/>
      <c r="N110" s="1"/>
      <c r="O110" s="1"/>
      <c r="P110" s="1"/>
      <c r="Q110" s="1"/>
      <c r="R110" s="1"/>
      <c r="S110" s="1"/>
      <c r="T110" s="1"/>
      <c r="U110" s="1"/>
      <c r="V110" s="1"/>
      <c r="W110" s="1"/>
      <c r="X110" s="1"/>
      <c r="Y110" s="1"/>
      <c r="Z110" s="1"/>
      <c r="AA110" s="1"/>
      <c r="AB110" s="1"/>
    </row>
    <row r="111" spans="2:28">
      <c r="B111" s="1"/>
      <c r="C111" s="14"/>
      <c r="D111" s="14"/>
      <c r="E111" s="14"/>
      <c r="F111" s="14"/>
      <c r="G111" s="14"/>
      <c r="H111" s="14"/>
      <c r="I111" s="1"/>
      <c r="J111" s="1"/>
      <c r="K111" s="1"/>
      <c r="L111" s="1"/>
      <c r="M111" s="1"/>
      <c r="N111" s="1"/>
      <c r="O111" s="1"/>
      <c r="P111" s="1"/>
      <c r="Q111" s="1"/>
      <c r="R111" s="1"/>
      <c r="S111" s="1"/>
      <c r="T111" s="1"/>
      <c r="U111" s="1"/>
      <c r="V111" s="1"/>
      <c r="W111" s="1"/>
      <c r="X111" s="1"/>
      <c r="Y111" s="1"/>
      <c r="Z111" s="1"/>
      <c r="AA111" s="1"/>
      <c r="AB111" s="1"/>
    </row>
    <row r="112" spans="2:28">
      <c r="B112" s="1"/>
      <c r="C112" s="14"/>
      <c r="D112" s="14"/>
      <c r="E112" s="14"/>
      <c r="F112" s="14"/>
      <c r="G112" s="14"/>
      <c r="H112" s="14"/>
      <c r="I112" s="1"/>
      <c r="J112" s="1"/>
      <c r="K112" s="1"/>
      <c r="L112" s="1"/>
      <c r="M112" s="1"/>
      <c r="N112" s="1"/>
      <c r="O112" s="1"/>
      <c r="P112" s="1"/>
      <c r="Q112" s="1"/>
      <c r="R112" s="1"/>
      <c r="S112" s="1"/>
      <c r="T112" s="1"/>
      <c r="U112" s="1"/>
      <c r="V112" s="1"/>
      <c r="W112" s="1"/>
      <c r="X112" s="1"/>
      <c r="Y112" s="1"/>
      <c r="Z112" s="1"/>
      <c r="AA112" s="1"/>
      <c r="AB112" s="1"/>
    </row>
    <row r="113" spans="2:28">
      <c r="B113" s="14"/>
      <c r="C113" s="14"/>
      <c r="D113" s="14"/>
      <c r="E113" s="14"/>
      <c r="F113" s="14"/>
      <c r="G113" s="14"/>
      <c r="H113" s="14"/>
      <c r="I113" s="1"/>
      <c r="J113" s="1"/>
      <c r="K113" s="1"/>
      <c r="L113" s="1"/>
      <c r="M113" s="1"/>
      <c r="N113" s="1"/>
      <c r="O113" s="1"/>
      <c r="P113" s="1"/>
      <c r="Q113" s="1"/>
      <c r="R113" s="1"/>
      <c r="S113" s="1"/>
      <c r="T113" s="1"/>
      <c r="U113" s="1"/>
      <c r="V113" s="1"/>
      <c r="W113" s="1"/>
      <c r="X113" s="1"/>
      <c r="Y113" s="1"/>
      <c r="Z113" s="1"/>
      <c r="AA113" s="1"/>
      <c r="AB113" s="1"/>
    </row>
    <row r="114" spans="2:28">
      <c r="B114" s="1"/>
      <c r="C114" s="14"/>
      <c r="D114" s="14"/>
      <c r="E114" s="14"/>
      <c r="F114" s="14"/>
      <c r="G114" s="14"/>
      <c r="H114" s="14"/>
      <c r="I114" s="1"/>
      <c r="J114" s="1"/>
      <c r="K114" s="1"/>
      <c r="L114" s="1"/>
      <c r="M114" s="1"/>
      <c r="N114" s="1"/>
      <c r="O114" s="1"/>
      <c r="P114" s="1"/>
      <c r="Q114" s="1"/>
      <c r="R114" s="1"/>
      <c r="S114" s="1"/>
      <c r="T114" s="1"/>
      <c r="U114" s="1"/>
      <c r="V114" s="1"/>
      <c r="W114" s="1"/>
      <c r="X114" s="1"/>
      <c r="Y114" s="1"/>
      <c r="Z114" s="1"/>
      <c r="AA114" s="1"/>
      <c r="AB114" s="1"/>
    </row>
    <row r="115" spans="2:28">
      <c r="B115" s="1"/>
      <c r="C115" s="14"/>
      <c r="D115" s="14"/>
      <c r="E115" s="14"/>
      <c r="F115" s="14"/>
      <c r="G115" s="14"/>
      <c r="H115" s="14"/>
      <c r="I115" s="1"/>
      <c r="J115" s="1"/>
      <c r="K115" s="1"/>
      <c r="L115" s="1"/>
      <c r="M115" s="1"/>
      <c r="N115" s="1"/>
      <c r="O115" s="1"/>
      <c r="P115" s="1"/>
      <c r="Q115" s="1"/>
      <c r="R115" s="1"/>
      <c r="S115" s="1"/>
      <c r="T115" s="1"/>
      <c r="U115" s="1"/>
      <c r="V115" s="1"/>
      <c r="W115" s="1"/>
      <c r="X115" s="1"/>
      <c r="Y115" s="1"/>
      <c r="Z115" s="1"/>
      <c r="AA115" s="1"/>
      <c r="AB115" s="1"/>
    </row>
    <row r="116" spans="2:28">
      <c r="B116" s="1"/>
      <c r="C116" s="14"/>
      <c r="D116" s="14"/>
      <c r="E116" s="14"/>
      <c r="F116" s="14"/>
      <c r="G116" s="14"/>
      <c r="H116" s="14"/>
      <c r="I116" s="1"/>
      <c r="J116" s="1"/>
      <c r="K116" s="1"/>
      <c r="L116" s="1"/>
      <c r="M116" s="1"/>
      <c r="N116" s="1"/>
      <c r="O116" s="1"/>
      <c r="P116" s="1"/>
      <c r="Q116" s="1"/>
      <c r="R116" s="1"/>
      <c r="S116" s="1"/>
      <c r="T116" s="1"/>
      <c r="U116" s="1"/>
      <c r="V116" s="1"/>
      <c r="W116" s="1"/>
      <c r="X116" s="1"/>
      <c r="Y116" s="1"/>
      <c r="Z116" s="1"/>
      <c r="AA116" s="1"/>
      <c r="AB116" s="1"/>
    </row>
    <row r="117" spans="2:28">
      <c r="B117" s="1"/>
      <c r="C117" s="14"/>
      <c r="D117" s="14"/>
      <c r="E117" s="14"/>
      <c r="F117" s="14"/>
      <c r="G117" s="14"/>
      <c r="H117" s="14"/>
      <c r="I117" s="1"/>
      <c r="J117" s="1"/>
      <c r="K117" s="1"/>
      <c r="L117" s="1"/>
      <c r="M117" s="1"/>
      <c r="N117" s="1"/>
      <c r="O117" s="1"/>
      <c r="P117" s="1"/>
      <c r="Q117" s="1"/>
      <c r="R117" s="1"/>
      <c r="S117" s="1"/>
      <c r="T117" s="1"/>
      <c r="U117" s="1"/>
      <c r="V117" s="1"/>
      <c r="W117" s="1"/>
      <c r="X117" s="1"/>
      <c r="Y117" s="1"/>
      <c r="Z117" s="1"/>
      <c r="AA117" s="1"/>
      <c r="AB117" s="1"/>
    </row>
    <row r="118" spans="2:28">
      <c r="B118" s="14"/>
      <c r="C118" s="14"/>
      <c r="D118" s="14"/>
      <c r="E118" s="14"/>
      <c r="F118" s="14"/>
      <c r="G118" s="14"/>
      <c r="H118" s="14"/>
      <c r="I118" s="1"/>
      <c r="J118" s="1"/>
      <c r="K118" s="1"/>
      <c r="L118" s="1"/>
      <c r="M118" s="1"/>
      <c r="N118" s="1"/>
      <c r="O118" s="1"/>
      <c r="P118" s="1"/>
      <c r="Q118" s="1"/>
      <c r="R118" s="1"/>
      <c r="S118" s="1"/>
      <c r="T118" s="1"/>
      <c r="U118" s="1"/>
      <c r="V118" s="1"/>
      <c r="W118" s="1"/>
      <c r="X118" s="1"/>
      <c r="Y118" s="1"/>
      <c r="Z118" s="1"/>
      <c r="AA118" s="1"/>
      <c r="AB118" s="1"/>
    </row>
    <row r="119" spans="2:28">
      <c r="B119" s="1"/>
      <c r="C119" s="14"/>
      <c r="D119" s="14"/>
      <c r="E119" s="14"/>
      <c r="F119" s="14"/>
      <c r="G119" s="14"/>
      <c r="H119" s="14"/>
      <c r="I119" s="1"/>
      <c r="J119" s="1"/>
      <c r="K119" s="1"/>
      <c r="L119" s="1"/>
      <c r="M119" s="1"/>
      <c r="N119" s="1"/>
      <c r="O119" s="1"/>
      <c r="P119" s="1"/>
      <c r="Q119" s="1"/>
      <c r="R119" s="1"/>
      <c r="S119" s="1"/>
      <c r="T119" s="1"/>
      <c r="U119" s="1"/>
      <c r="V119" s="1"/>
      <c r="W119" s="1"/>
      <c r="X119" s="1"/>
      <c r="Y119" s="1"/>
      <c r="Z119" s="1"/>
      <c r="AA119" s="1"/>
      <c r="AB119" s="1"/>
    </row>
    <row r="120" spans="2:28">
      <c r="B120" s="1"/>
      <c r="C120" s="14"/>
      <c r="D120" s="14"/>
      <c r="E120" s="14"/>
      <c r="F120" s="14"/>
      <c r="G120" s="14"/>
      <c r="H120" s="14"/>
      <c r="I120" s="1"/>
      <c r="J120" s="1"/>
      <c r="K120" s="1"/>
      <c r="L120" s="1"/>
      <c r="M120" s="1"/>
      <c r="N120" s="1"/>
      <c r="O120" s="1"/>
      <c r="P120" s="1"/>
      <c r="Q120" s="1"/>
      <c r="R120" s="1"/>
      <c r="S120" s="1"/>
      <c r="T120" s="1"/>
      <c r="U120" s="1"/>
      <c r="V120" s="1"/>
      <c r="W120" s="1"/>
      <c r="X120" s="1"/>
      <c r="Y120" s="1"/>
      <c r="Z120" s="1"/>
      <c r="AA120" s="1"/>
      <c r="AB120" s="1"/>
    </row>
    <row r="121" spans="2:28">
      <c r="B121" s="1"/>
      <c r="C121" s="14"/>
      <c r="D121" s="14"/>
      <c r="E121" s="14"/>
      <c r="F121" s="14"/>
      <c r="G121" s="14"/>
      <c r="H121" s="14"/>
      <c r="I121" s="1"/>
      <c r="J121" s="1"/>
      <c r="K121" s="1"/>
      <c r="L121" s="1"/>
      <c r="M121" s="1"/>
      <c r="N121" s="1"/>
      <c r="O121" s="1"/>
      <c r="P121" s="1"/>
      <c r="Q121" s="1"/>
      <c r="R121" s="1"/>
      <c r="S121" s="1"/>
      <c r="T121" s="1"/>
      <c r="U121" s="1"/>
      <c r="V121" s="1"/>
      <c r="W121" s="1"/>
      <c r="X121" s="1"/>
      <c r="Y121" s="1"/>
      <c r="Z121" s="1"/>
      <c r="AA121" s="1"/>
      <c r="AB121" s="1"/>
    </row>
    <row r="122" spans="2:28">
      <c r="B122" s="14"/>
      <c r="C122" s="14"/>
      <c r="D122" s="14"/>
      <c r="E122" s="14"/>
      <c r="F122" s="14"/>
      <c r="G122" s="14"/>
      <c r="H122" s="14"/>
      <c r="I122" s="1"/>
      <c r="J122" s="1"/>
      <c r="K122" s="1"/>
      <c r="L122" s="1"/>
      <c r="M122" s="1"/>
      <c r="N122" s="1"/>
      <c r="O122" s="1"/>
      <c r="P122" s="1"/>
      <c r="Q122" s="1"/>
      <c r="R122" s="1"/>
      <c r="S122" s="1"/>
      <c r="T122" s="1"/>
      <c r="U122" s="1"/>
      <c r="V122" s="1"/>
      <c r="W122" s="1"/>
      <c r="X122" s="1"/>
      <c r="Y122" s="1"/>
      <c r="Z122" s="1"/>
      <c r="AA122" s="1"/>
      <c r="AB122" s="1"/>
    </row>
    <row r="123" spans="2:28">
      <c r="B123" s="1"/>
      <c r="C123" s="14"/>
      <c r="D123" s="14"/>
      <c r="E123" s="14"/>
      <c r="F123" s="14"/>
      <c r="G123" s="14"/>
      <c r="H123" s="14"/>
      <c r="I123" s="1"/>
      <c r="J123" s="1"/>
      <c r="K123" s="1"/>
      <c r="L123" s="1"/>
      <c r="M123" s="1"/>
      <c r="N123" s="1"/>
      <c r="O123" s="1"/>
      <c r="P123" s="1"/>
      <c r="Q123" s="1"/>
      <c r="R123" s="1"/>
      <c r="S123" s="1"/>
      <c r="T123" s="1"/>
      <c r="U123" s="1"/>
      <c r="V123" s="1"/>
      <c r="W123" s="1"/>
      <c r="X123" s="1"/>
      <c r="Y123" s="1"/>
      <c r="Z123" s="1"/>
      <c r="AA123" s="1"/>
      <c r="AB123" s="1"/>
    </row>
    <row r="124" spans="2:28">
      <c r="B124" s="1"/>
      <c r="C124" s="14"/>
      <c r="D124" s="14"/>
      <c r="E124" s="14"/>
      <c r="F124" s="14"/>
      <c r="G124" s="14"/>
      <c r="H124" s="14"/>
      <c r="I124" s="1"/>
      <c r="J124" s="1"/>
      <c r="K124" s="1"/>
      <c r="L124" s="1"/>
      <c r="M124" s="1"/>
      <c r="N124" s="1"/>
      <c r="O124" s="1"/>
      <c r="P124" s="1"/>
      <c r="Q124" s="1"/>
      <c r="R124" s="1"/>
      <c r="S124" s="1"/>
      <c r="T124" s="1"/>
      <c r="U124" s="1"/>
      <c r="V124" s="1"/>
      <c r="W124" s="1"/>
      <c r="X124" s="1"/>
      <c r="Y124" s="1"/>
      <c r="Z124" s="1"/>
      <c r="AA124" s="1"/>
      <c r="AB124" s="1"/>
    </row>
    <row r="125" spans="2:28">
      <c r="B125" s="14"/>
      <c r="C125" s="14"/>
      <c r="D125" s="14"/>
      <c r="E125" s="14"/>
      <c r="F125" s="14"/>
      <c r="G125" s="14"/>
      <c r="H125" s="14"/>
      <c r="I125" s="1"/>
      <c r="J125" s="1"/>
      <c r="K125" s="1"/>
      <c r="L125" s="1"/>
      <c r="M125" s="1"/>
      <c r="N125" s="1"/>
      <c r="O125" s="1"/>
      <c r="P125" s="1"/>
      <c r="Q125" s="1"/>
      <c r="R125" s="1"/>
      <c r="S125" s="1"/>
      <c r="T125" s="1"/>
      <c r="U125" s="1"/>
      <c r="V125" s="1"/>
      <c r="W125" s="1"/>
      <c r="X125" s="1"/>
      <c r="Y125" s="1"/>
      <c r="Z125" s="1"/>
      <c r="AA125" s="1"/>
      <c r="AB125" s="1"/>
    </row>
    <row r="126" spans="2:28">
      <c r="B126" s="1"/>
      <c r="C126" s="14"/>
      <c r="D126" s="14"/>
      <c r="E126" s="14"/>
      <c r="F126" s="14"/>
      <c r="G126" s="14"/>
      <c r="H126" s="14"/>
      <c r="I126" s="1"/>
      <c r="J126" s="1"/>
      <c r="K126" s="1"/>
      <c r="L126" s="1"/>
      <c r="M126" s="1"/>
      <c r="N126" s="1"/>
      <c r="O126" s="1"/>
      <c r="P126" s="1"/>
      <c r="Q126" s="1"/>
      <c r="R126" s="1"/>
      <c r="S126" s="1"/>
      <c r="T126" s="1"/>
      <c r="U126" s="1"/>
      <c r="V126" s="1"/>
      <c r="W126" s="1"/>
      <c r="X126" s="1"/>
      <c r="Y126" s="1"/>
      <c r="Z126" s="1"/>
      <c r="AA126" s="1"/>
      <c r="AB126" s="1"/>
    </row>
    <row r="127" spans="2:28">
      <c r="B127" s="14"/>
      <c r="C127" s="14"/>
      <c r="D127" s="14"/>
      <c r="E127" s="14"/>
      <c r="F127" s="14"/>
      <c r="G127" s="14"/>
      <c r="H127" s="14"/>
      <c r="I127" s="1"/>
      <c r="J127" s="1"/>
      <c r="K127" s="1"/>
      <c r="L127" s="1"/>
      <c r="M127" s="1"/>
      <c r="N127" s="1"/>
      <c r="O127" s="1"/>
      <c r="P127" s="1"/>
      <c r="Q127" s="1"/>
      <c r="R127" s="1"/>
      <c r="S127" s="1"/>
      <c r="T127" s="1"/>
      <c r="U127" s="1"/>
      <c r="V127" s="1"/>
      <c r="W127" s="1"/>
      <c r="X127" s="1"/>
      <c r="Y127" s="1"/>
      <c r="Z127" s="1"/>
      <c r="AA127" s="1"/>
      <c r="AB127" s="1"/>
    </row>
    <row r="128" spans="2:28">
      <c r="B128" s="14"/>
      <c r="C128" s="14"/>
      <c r="D128" s="14"/>
      <c r="E128" s="14"/>
      <c r="F128" s="14"/>
      <c r="G128" s="14"/>
      <c r="H128" s="14"/>
      <c r="I128" s="1"/>
      <c r="J128" s="1"/>
      <c r="K128" s="1"/>
      <c r="L128" s="1"/>
      <c r="M128" s="1"/>
      <c r="N128" s="1"/>
      <c r="O128" s="1"/>
      <c r="P128" s="1"/>
      <c r="Q128" s="1"/>
      <c r="R128" s="1"/>
      <c r="S128" s="1"/>
      <c r="T128" s="1"/>
      <c r="U128" s="1"/>
      <c r="V128" s="1"/>
      <c r="W128" s="1"/>
      <c r="X128" s="1"/>
      <c r="Y128" s="1"/>
      <c r="Z128" s="1"/>
      <c r="AA128" s="1"/>
      <c r="AB128" s="1"/>
    </row>
    <row r="129" spans="2:28">
      <c r="B129" s="1"/>
      <c r="C129" s="14"/>
      <c r="D129" s="14"/>
      <c r="E129" s="14"/>
      <c r="F129" s="14"/>
      <c r="G129" s="14"/>
      <c r="H129" s="14"/>
      <c r="I129" s="1"/>
      <c r="J129" s="1"/>
      <c r="K129" s="1"/>
      <c r="L129" s="1"/>
      <c r="M129" s="1"/>
      <c r="N129" s="1"/>
      <c r="O129" s="1"/>
      <c r="P129" s="1"/>
      <c r="Q129" s="1"/>
      <c r="R129" s="1"/>
      <c r="S129" s="1"/>
      <c r="T129" s="1"/>
      <c r="U129" s="1"/>
      <c r="V129" s="1"/>
      <c r="W129" s="1"/>
      <c r="X129" s="1"/>
      <c r="Y129" s="1"/>
      <c r="Z129" s="1"/>
      <c r="AA129" s="1"/>
      <c r="AB129" s="1"/>
    </row>
    <row r="130" spans="2:28">
      <c r="B130" s="1"/>
      <c r="C130" s="14"/>
      <c r="D130" s="14"/>
      <c r="E130" s="14"/>
      <c r="F130" s="14"/>
      <c r="G130" s="14"/>
      <c r="H130" s="14"/>
      <c r="I130" s="1"/>
      <c r="J130" s="1"/>
      <c r="K130" s="1"/>
      <c r="L130" s="1"/>
      <c r="M130" s="1"/>
      <c r="N130" s="1"/>
      <c r="O130" s="1"/>
      <c r="P130" s="1"/>
      <c r="Q130" s="1"/>
      <c r="R130" s="1"/>
      <c r="S130" s="1"/>
      <c r="T130" s="1"/>
      <c r="U130" s="1"/>
      <c r="V130" s="1"/>
      <c r="W130" s="1"/>
      <c r="X130" s="1"/>
      <c r="Y130" s="1"/>
      <c r="Z130" s="1"/>
      <c r="AA130" s="1"/>
      <c r="AB130" s="1"/>
    </row>
    <row r="131" spans="2:28">
      <c r="B131" s="1"/>
      <c r="C131" s="14"/>
      <c r="D131" s="14"/>
      <c r="E131" s="14"/>
      <c r="F131" s="14"/>
      <c r="G131" s="14"/>
      <c r="H131" s="14"/>
      <c r="I131" s="1"/>
      <c r="J131" s="1"/>
      <c r="K131" s="1"/>
      <c r="L131" s="1"/>
      <c r="M131" s="1"/>
      <c r="N131" s="1"/>
      <c r="O131" s="1"/>
      <c r="P131" s="1"/>
      <c r="Q131" s="1"/>
      <c r="R131" s="1"/>
      <c r="S131" s="1"/>
      <c r="T131" s="1"/>
      <c r="U131" s="1"/>
      <c r="V131" s="1"/>
      <c r="W131" s="1"/>
      <c r="X131" s="1"/>
      <c r="Y131" s="1"/>
      <c r="Z131" s="1"/>
      <c r="AA131" s="1"/>
      <c r="AB131" s="1"/>
    </row>
    <row r="132" spans="2:28">
      <c r="B132" s="1"/>
      <c r="C132" s="14"/>
      <c r="D132" s="14"/>
      <c r="E132" s="14"/>
      <c r="F132" s="14"/>
      <c r="G132" s="14"/>
      <c r="H132" s="14"/>
      <c r="I132" s="1"/>
      <c r="J132" s="1"/>
      <c r="K132" s="1"/>
      <c r="L132" s="1"/>
      <c r="M132" s="1"/>
      <c r="N132" s="1"/>
      <c r="O132" s="1"/>
      <c r="P132" s="1"/>
      <c r="Q132" s="1"/>
      <c r="R132" s="1"/>
      <c r="S132" s="1"/>
      <c r="T132" s="1"/>
      <c r="U132" s="1"/>
      <c r="V132" s="1"/>
      <c r="W132" s="1"/>
      <c r="X132" s="1"/>
      <c r="Y132" s="1"/>
      <c r="Z132" s="1"/>
      <c r="AA132" s="1"/>
      <c r="AB132" s="1"/>
    </row>
    <row r="133" spans="2:28">
      <c r="B133" s="1"/>
      <c r="C133" s="14"/>
      <c r="D133" s="14"/>
      <c r="E133" s="14"/>
      <c r="F133" s="14"/>
      <c r="G133" s="14"/>
      <c r="H133" s="14"/>
      <c r="I133" s="1"/>
      <c r="J133" s="1"/>
      <c r="K133" s="1"/>
      <c r="L133" s="1"/>
      <c r="M133" s="1"/>
      <c r="N133" s="1"/>
      <c r="O133" s="1"/>
      <c r="P133" s="1"/>
      <c r="Q133" s="1"/>
      <c r="R133" s="1"/>
      <c r="S133" s="1"/>
      <c r="T133" s="1"/>
      <c r="U133" s="1"/>
      <c r="V133" s="1"/>
      <c r="W133" s="1"/>
      <c r="X133" s="1"/>
      <c r="Y133" s="1"/>
      <c r="Z133" s="1"/>
      <c r="AA133" s="1"/>
      <c r="AB133" s="1"/>
    </row>
    <row r="134" spans="2:28">
      <c r="B134" s="1"/>
      <c r="C134" s="14"/>
      <c r="D134" s="14"/>
      <c r="E134" s="14"/>
      <c r="F134" s="14"/>
      <c r="G134" s="14"/>
      <c r="H134" s="14"/>
      <c r="I134" s="1"/>
      <c r="J134" s="1"/>
      <c r="K134" s="1"/>
      <c r="L134" s="1"/>
      <c r="M134" s="1"/>
      <c r="N134" s="1"/>
      <c r="O134" s="1"/>
      <c r="P134" s="1"/>
      <c r="Q134" s="1"/>
      <c r="R134" s="1"/>
      <c r="S134" s="1"/>
      <c r="T134" s="1"/>
      <c r="U134" s="1"/>
      <c r="V134" s="1"/>
      <c r="W134" s="1"/>
      <c r="X134" s="1"/>
      <c r="Y134" s="1"/>
      <c r="Z134" s="1"/>
      <c r="AA134" s="1"/>
      <c r="AB134" s="1"/>
    </row>
    <row r="135" spans="2:28">
      <c r="B135" s="1"/>
      <c r="C135" s="14"/>
      <c r="D135" s="14"/>
      <c r="E135" s="14"/>
      <c r="F135" s="14"/>
      <c r="G135" s="14"/>
      <c r="H135" s="14"/>
      <c r="I135" s="1"/>
      <c r="J135" s="1"/>
      <c r="K135" s="1"/>
      <c r="L135" s="1"/>
      <c r="M135" s="1"/>
      <c r="N135" s="1"/>
      <c r="O135" s="1"/>
      <c r="P135" s="1"/>
      <c r="Q135" s="1"/>
      <c r="R135" s="1"/>
      <c r="S135" s="1"/>
      <c r="T135" s="1"/>
      <c r="U135" s="1"/>
      <c r="V135" s="1"/>
      <c r="W135" s="1"/>
      <c r="X135" s="1"/>
      <c r="Y135" s="1"/>
      <c r="Z135" s="1"/>
      <c r="AA135" s="1"/>
      <c r="AB135" s="1"/>
    </row>
    <row r="136" spans="2:28">
      <c r="B136" s="1"/>
      <c r="C136" s="14"/>
      <c r="D136" s="14"/>
      <c r="E136" s="14"/>
      <c r="F136" s="14"/>
      <c r="G136" s="14"/>
      <c r="H136" s="14"/>
      <c r="I136" s="1"/>
      <c r="J136" s="1"/>
      <c r="K136" s="1"/>
      <c r="L136" s="1"/>
      <c r="M136" s="1"/>
      <c r="N136" s="1"/>
      <c r="O136" s="1"/>
      <c r="P136" s="1"/>
      <c r="Q136" s="1"/>
      <c r="R136" s="1"/>
      <c r="S136" s="1"/>
      <c r="T136" s="1"/>
      <c r="U136" s="1"/>
      <c r="V136" s="1"/>
      <c r="W136" s="1"/>
      <c r="X136" s="1"/>
      <c r="Y136" s="1"/>
      <c r="Z136" s="1"/>
      <c r="AA136" s="1"/>
      <c r="AB136" s="1"/>
    </row>
    <row r="137" spans="2:28">
      <c r="B137" s="1"/>
      <c r="C137" s="14"/>
      <c r="D137" s="14"/>
      <c r="E137" s="14"/>
      <c r="F137" s="14"/>
      <c r="G137" s="14"/>
      <c r="H137" s="14"/>
      <c r="I137" s="1"/>
      <c r="J137" s="1"/>
      <c r="K137" s="1"/>
      <c r="L137" s="1"/>
      <c r="M137" s="1"/>
      <c r="N137" s="1"/>
      <c r="O137" s="1"/>
      <c r="P137" s="1"/>
      <c r="Q137" s="1"/>
      <c r="R137" s="1"/>
      <c r="S137" s="1"/>
      <c r="T137" s="1"/>
      <c r="U137" s="1"/>
      <c r="V137" s="1"/>
      <c r="W137" s="1"/>
      <c r="X137" s="1"/>
      <c r="Y137" s="1"/>
      <c r="Z137" s="1"/>
      <c r="AA137" s="1"/>
      <c r="AB137" s="1"/>
    </row>
    <row r="138" spans="2:28">
      <c r="B138" s="1"/>
      <c r="C138" s="14"/>
      <c r="D138" s="14"/>
      <c r="E138" s="14"/>
      <c r="F138" s="14"/>
      <c r="G138" s="14"/>
      <c r="H138" s="14"/>
      <c r="I138" s="1"/>
      <c r="J138" s="1"/>
      <c r="K138" s="1"/>
      <c r="L138" s="1"/>
      <c r="M138" s="1"/>
      <c r="N138" s="1"/>
      <c r="O138" s="1"/>
      <c r="P138" s="1"/>
      <c r="Q138" s="1"/>
      <c r="R138" s="1"/>
      <c r="S138" s="1"/>
      <c r="T138" s="1"/>
      <c r="U138" s="1"/>
      <c r="V138" s="1"/>
      <c r="W138" s="1"/>
      <c r="X138" s="1"/>
      <c r="Y138" s="1"/>
      <c r="Z138" s="1"/>
      <c r="AA138" s="1"/>
      <c r="AB138" s="1"/>
    </row>
    <row r="139" spans="2:28">
      <c r="B139" s="1"/>
      <c r="C139" s="14"/>
      <c r="D139" s="14"/>
      <c r="E139" s="14"/>
      <c r="F139" s="14"/>
      <c r="G139" s="14"/>
      <c r="H139" s="14"/>
      <c r="I139" s="1"/>
      <c r="J139" s="1"/>
      <c r="K139" s="1"/>
      <c r="L139" s="1"/>
      <c r="M139" s="1"/>
      <c r="N139" s="1"/>
      <c r="O139" s="1"/>
      <c r="P139" s="1"/>
      <c r="Q139" s="1"/>
      <c r="R139" s="1"/>
      <c r="S139" s="1"/>
      <c r="T139" s="1"/>
      <c r="U139" s="1"/>
      <c r="V139" s="1"/>
      <c r="W139" s="1"/>
      <c r="X139" s="1"/>
      <c r="Y139" s="1"/>
      <c r="Z139" s="1"/>
      <c r="AA139" s="1"/>
      <c r="AB139" s="1"/>
    </row>
    <row r="140" spans="2:28">
      <c r="B140" s="14"/>
      <c r="C140" s="14"/>
      <c r="D140" s="14"/>
      <c r="E140" s="14"/>
      <c r="F140" s="14"/>
      <c r="G140" s="14"/>
      <c r="H140" s="14"/>
      <c r="I140" s="1"/>
      <c r="J140" s="1"/>
      <c r="K140" s="1"/>
      <c r="L140" s="1"/>
      <c r="M140" s="1"/>
      <c r="N140" s="1"/>
      <c r="O140" s="1"/>
      <c r="P140" s="1"/>
      <c r="Q140" s="1"/>
      <c r="R140" s="1"/>
      <c r="S140" s="1"/>
      <c r="T140" s="1"/>
      <c r="U140" s="1"/>
      <c r="V140" s="1"/>
      <c r="W140" s="1"/>
      <c r="X140" s="1"/>
      <c r="Y140" s="1"/>
      <c r="Z140" s="1"/>
      <c r="AA140" s="1"/>
      <c r="AB140" s="1"/>
    </row>
    <row r="141" spans="2:28">
      <c r="B141" s="1"/>
      <c r="C141" s="14"/>
      <c r="D141" s="14"/>
      <c r="E141" s="14"/>
      <c r="F141" s="14"/>
      <c r="G141" s="14"/>
      <c r="H141" s="14"/>
      <c r="I141" s="1"/>
      <c r="J141" s="1"/>
      <c r="K141" s="1"/>
      <c r="L141" s="1"/>
      <c r="M141" s="1"/>
      <c r="N141" s="1"/>
      <c r="O141" s="1"/>
      <c r="P141" s="1"/>
      <c r="Q141" s="1"/>
      <c r="R141" s="1"/>
      <c r="S141" s="1"/>
      <c r="T141" s="1"/>
      <c r="U141" s="1"/>
      <c r="V141" s="1"/>
      <c r="W141" s="1"/>
      <c r="X141" s="1"/>
      <c r="Y141" s="1"/>
      <c r="Z141" s="1"/>
      <c r="AA141" s="1"/>
      <c r="AB141" s="1"/>
    </row>
    <row r="142" spans="2:28">
      <c r="B142" s="1"/>
      <c r="C142" s="14"/>
      <c r="D142" s="14"/>
      <c r="E142" s="14"/>
      <c r="F142" s="14"/>
      <c r="G142" s="14"/>
      <c r="H142" s="14"/>
      <c r="I142" s="1"/>
      <c r="J142" s="1"/>
      <c r="K142" s="1"/>
      <c r="L142" s="1"/>
      <c r="M142" s="1"/>
      <c r="N142" s="1"/>
      <c r="O142" s="1"/>
      <c r="P142" s="1"/>
      <c r="Q142" s="1"/>
      <c r="R142" s="1"/>
      <c r="S142" s="1"/>
      <c r="T142" s="1"/>
      <c r="U142" s="1"/>
      <c r="V142" s="1"/>
      <c r="W142" s="1"/>
      <c r="X142" s="1"/>
      <c r="Y142" s="1"/>
      <c r="Z142" s="1"/>
      <c r="AA142" s="1"/>
      <c r="AB142" s="1"/>
    </row>
    <row r="143" spans="2:28">
      <c r="B143" s="1"/>
      <c r="C143" s="14"/>
      <c r="D143" s="14"/>
      <c r="E143" s="14"/>
      <c r="F143" s="14"/>
      <c r="G143" s="14"/>
      <c r="H143" s="14"/>
      <c r="I143" s="1"/>
      <c r="J143" s="1"/>
      <c r="K143" s="1"/>
      <c r="L143" s="1"/>
      <c r="M143" s="1"/>
      <c r="N143" s="1"/>
      <c r="O143" s="1"/>
      <c r="P143" s="1"/>
      <c r="Q143" s="1"/>
      <c r="R143" s="1"/>
      <c r="S143" s="1"/>
      <c r="T143" s="1"/>
      <c r="U143" s="1"/>
      <c r="V143" s="1"/>
      <c r="W143" s="1"/>
      <c r="X143" s="1"/>
      <c r="Y143" s="1"/>
      <c r="Z143" s="1"/>
      <c r="AA143" s="1"/>
      <c r="AB143" s="1"/>
    </row>
    <row r="144" spans="2:28">
      <c r="B144" s="1"/>
      <c r="C144" s="14"/>
      <c r="D144" s="14"/>
      <c r="E144" s="14"/>
      <c r="F144" s="14"/>
      <c r="G144" s="14"/>
      <c r="H144" s="14"/>
      <c r="I144" s="1"/>
      <c r="J144" s="1"/>
      <c r="K144" s="1"/>
      <c r="L144" s="1"/>
      <c r="M144" s="1"/>
      <c r="N144" s="1"/>
      <c r="O144" s="1"/>
      <c r="P144" s="1"/>
      <c r="Q144" s="1"/>
      <c r="R144" s="1"/>
      <c r="S144" s="1"/>
      <c r="T144" s="1"/>
      <c r="U144" s="1"/>
      <c r="V144" s="1"/>
      <c r="W144" s="1"/>
      <c r="X144" s="1"/>
      <c r="Y144" s="1"/>
      <c r="Z144" s="1"/>
      <c r="AA144" s="1"/>
      <c r="AB144" s="1"/>
    </row>
    <row r="145" spans="2:28">
      <c r="B145" s="1"/>
      <c r="C145" s="14"/>
      <c r="D145" s="14"/>
      <c r="E145" s="14"/>
      <c r="F145" s="14"/>
      <c r="G145" s="14"/>
      <c r="H145" s="14"/>
      <c r="I145" s="1"/>
      <c r="J145" s="1"/>
      <c r="K145" s="1"/>
      <c r="L145" s="1"/>
      <c r="M145" s="1"/>
      <c r="N145" s="1"/>
      <c r="O145" s="1"/>
      <c r="P145" s="1"/>
      <c r="Q145" s="1"/>
      <c r="R145" s="1"/>
      <c r="S145" s="1"/>
      <c r="T145" s="1"/>
      <c r="U145" s="1"/>
      <c r="V145" s="1"/>
      <c r="W145" s="1"/>
      <c r="X145" s="1"/>
      <c r="Y145" s="1"/>
      <c r="Z145" s="1"/>
      <c r="AA145" s="1"/>
      <c r="AB145" s="1"/>
    </row>
    <row r="146" spans="2:28">
      <c r="B146" s="14"/>
      <c r="C146" s="14"/>
      <c r="D146" s="14"/>
      <c r="E146" s="14"/>
      <c r="F146" s="14"/>
      <c r="G146" s="14"/>
      <c r="H146" s="14"/>
      <c r="I146" s="1"/>
      <c r="J146" s="1"/>
      <c r="K146" s="1"/>
      <c r="L146" s="1"/>
      <c r="M146" s="1"/>
      <c r="N146" s="1"/>
      <c r="O146" s="1"/>
      <c r="P146" s="1"/>
      <c r="Q146" s="1"/>
      <c r="R146" s="1"/>
      <c r="S146" s="1"/>
      <c r="T146" s="1"/>
      <c r="U146" s="1"/>
      <c r="V146" s="1"/>
      <c r="W146" s="1"/>
      <c r="X146" s="1"/>
      <c r="Y146" s="1"/>
      <c r="Z146" s="1"/>
      <c r="AA146" s="1"/>
      <c r="AB146" s="1"/>
    </row>
    <row r="147" spans="2:28">
      <c r="B147" s="14"/>
      <c r="C147" s="14"/>
      <c r="D147" s="14"/>
      <c r="E147" s="14"/>
      <c r="F147" s="14"/>
      <c r="G147" s="14"/>
      <c r="H147" s="14"/>
      <c r="I147" s="1"/>
      <c r="J147" s="1"/>
      <c r="K147" s="1"/>
      <c r="L147" s="1"/>
      <c r="M147" s="1"/>
      <c r="N147" s="1"/>
      <c r="O147" s="1"/>
      <c r="P147" s="1"/>
      <c r="Q147" s="1"/>
      <c r="R147" s="1"/>
      <c r="S147" s="1"/>
      <c r="T147" s="1"/>
      <c r="U147" s="1"/>
      <c r="V147" s="1"/>
      <c r="W147" s="1"/>
      <c r="X147" s="1"/>
      <c r="Y147" s="1"/>
      <c r="Z147" s="1"/>
      <c r="AA147" s="1"/>
      <c r="AB147" s="1"/>
    </row>
    <row r="148" spans="2:28">
      <c r="B148" s="1"/>
      <c r="C148" s="14"/>
      <c r="D148" s="14"/>
      <c r="E148" s="14"/>
      <c r="F148" s="14"/>
      <c r="G148" s="14"/>
      <c r="H148" s="14"/>
      <c r="I148" s="1"/>
      <c r="J148" s="1"/>
      <c r="K148" s="1"/>
      <c r="L148" s="1"/>
      <c r="M148" s="1"/>
      <c r="N148" s="1"/>
      <c r="O148" s="1"/>
      <c r="P148" s="1"/>
      <c r="Q148" s="1"/>
      <c r="R148" s="1"/>
      <c r="S148" s="1"/>
      <c r="T148" s="1"/>
      <c r="U148" s="1"/>
      <c r="V148" s="1"/>
      <c r="W148" s="1"/>
      <c r="X148" s="1"/>
      <c r="Y148" s="1"/>
      <c r="Z148" s="1"/>
      <c r="AA148" s="1"/>
      <c r="AB148" s="1"/>
    </row>
    <row r="149" spans="2:28">
      <c r="B149" s="14"/>
      <c r="C149" s="14"/>
      <c r="D149" s="14"/>
      <c r="E149" s="14"/>
      <c r="F149" s="14"/>
      <c r="G149" s="14"/>
      <c r="H149" s="14"/>
      <c r="I149" s="1"/>
      <c r="J149" s="1"/>
      <c r="K149" s="1"/>
      <c r="L149" s="1"/>
      <c r="M149" s="1"/>
      <c r="N149" s="1"/>
      <c r="O149" s="1"/>
      <c r="P149" s="1"/>
      <c r="Q149" s="1"/>
      <c r="R149" s="1"/>
      <c r="S149" s="1"/>
      <c r="T149" s="1"/>
      <c r="U149" s="1"/>
      <c r="V149" s="1"/>
      <c r="W149" s="1"/>
      <c r="X149" s="1"/>
      <c r="Y149" s="1"/>
      <c r="Z149" s="1"/>
      <c r="AA149" s="1"/>
      <c r="AB149" s="1"/>
    </row>
    <row r="150" spans="2:28">
      <c r="B150" s="1"/>
      <c r="C150" s="14"/>
      <c r="D150" s="14"/>
      <c r="E150" s="14"/>
      <c r="F150" s="14"/>
      <c r="G150" s="14"/>
      <c r="H150" s="14"/>
      <c r="I150" s="1"/>
      <c r="J150" s="1"/>
      <c r="K150" s="1"/>
      <c r="L150" s="1"/>
      <c r="M150" s="1"/>
      <c r="N150" s="1"/>
      <c r="O150" s="1"/>
      <c r="P150" s="1"/>
      <c r="Q150" s="1"/>
      <c r="R150" s="1"/>
      <c r="S150" s="1"/>
      <c r="T150" s="1"/>
      <c r="U150" s="1"/>
      <c r="V150" s="1"/>
      <c r="W150" s="1"/>
      <c r="X150" s="1"/>
      <c r="Y150" s="1"/>
      <c r="Z150" s="1"/>
      <c r="AA150" s="1"/>
      <c r="AB150" s="1"/>
    </row>
    <row r="151" spans="2:28">
      <c r="B151" s="14"/>
      <c r="C151" s="14"/>
      <c r="D151" s="14"/>
      <c r="E151" s="14"/>
      <c r="F151" s="14"/>
      <c r="G151" s="14"/>
      <c r="H151" s="14"/>
      <c r="I151" s="1"/>
      <c r="J151" s="1"/>
      <c r="K151" s="1"/>
      <c r="L151" s="1"/>
      <c r="M151" s="1"/>
      <c r="N151" s="1"/>
      <c r="O151" s="1"/>
      <c r="P151" s="1"/>
      <c r="Q151" s="1"/>
      <c r="R151" s="1"/>
      <c r="S151" s="1"/>
      <c r="T151" s="1"/>
      <c r="U151" s="1"/>
      <c r="V151" s="1"/>
      <c r="W151" s="1"/>
      <c r="X151" s="1"/>
      <c r="Y151" s="1"/>
      <c r="Z151" s="1"/>
      <c r="AA151" s="1"/>
      <c r="AB151" s="1"/>
    </row>
    <row r="152" spans="2:28">
      <c r="B152" s="1"/>
      <c r="C152" s="14"/>
      <c r="D152" s="14"/>
      <c r="E152" s="14"/>
      <c r="F152" s="14"/>
      <c r="G152" s="14"/>
      <c r="H152" s="14"/>
      <c r="I152" s="1"/>
      <c r="J152" s="1"/>
      <c r="K152" s="1"/>
      <c r="L152" s="1"/>
      <c r="M152" s="1"/>
      <c r="N152" s="1"/>
      <c r="O152" s="1"/>
      <c r="P152" s="1"/>
      <c r="Q152" s="1"/>
      <c r="R152" s="1"/>
      <c r="S152" s="1"/>
      <c r="T152" s="1"/>
      <c r="U152" s="1"/>
      <c r="V152" s="1"/>
      <c r="W152" s="1"/>
      <c r="X152" s="1"/>
      <c r="Y152" s="1"/>
      <c r="Z152" s="1"/>
      <c r="AA152" s="1"/>
      <c r="AB152" s="1"/>
    </row>
    <row r="153" spans="2:28">
      <c r="B153" s="1"/>
      <c r="C153" s="14"/>
      <c r="D153" s="14"/>
      <c r="E153" s="14"/>
      <c r="F153" s="14"/>
      <c r="G153" s="14"/>
      <c r="H153" s="14"/>
      <c r="I153" s="1"/>
      <c r="J153" s="1"/>
      <c r="K153" s="1"/>
      <c r="L153" s="1"/>
      <c r="M153" s="1"/>
      <c r="N153" s="1"/>
      <c r="O153" s="1"/>
      <c r="P153" s="1"/>
      <c r="Q153" s="1"/>
      <c r="R153" s="1"/>
      <c r="S153" s="1"/>
      <c r="T153" s="1"/>
      <c r="U153" s="1"/>
      <c r="V153" s="1"/>
      <c r="W153" s="1"/>
      <c r="X153" s="1"/>
      <c r="Y153" s="1"/>
      <c r="Z153" s="1"/>
      <c r="AA153" s="1"/>
      <c r="AB153" s="1"/>
    </row>
    <row r="154" spans="2:28">
      <c r="B154" s="14"/>
      <c r="C154" s="14"/>
      <c r="D154" s="14"/>
      <c r="E154" s="14"/>
      <c r="F154" s="14"/>
      <c r="G154" s="14"/>
      <c r="H154" s="14"/>
      <c r="I154" s="1"/>
      <c r="J154" s="1"/>
      <c r="K154" s="1"/>
      <c r="L154" s="1"/>
      <c r="M154" s="1"/>
      <c r="N154" s="1"/>
      <c r="O154" s="1"/>
      <c r="P154" s="1"/>
      <c r="Q154" s="1"/>
      <c r="R154" s="1"/>
      <c r="S154" s="1"/>
      <c r="T154" s="1"/>
      <c r="U154" s="1"/>
      <c r="V154" s="1"/>
      <c r="W154" s="1"/>
      <c r="X154" s="1"/>
      <c r="Y154" s="1"/>
      <c r="Z154" s="1"/>
      <c r="AA154" s="1"/>
      <c r="AB154" s="1"/>
    </row>
    <row r="155" spans="2:28">
      <c r="B155" s="1"/>
      <c r="C155" s="14"/>
      <c r="D155" s="14"/>
      <c r="E155" s="14"/>
      <c r="F155" s="14"/>
      <c r="G155" s="14"/>
      <c r="H155" s="14"/>
      <c r="I155" s="1"/>
      <c r="J155" s="1"/>
      <c r="K155" s="1"/>
      <c r="L155" s="1"/>
      <c r="M155" s="1"/>
      <c r="N155" s="1"/>
      <c r="O155" s="1"/>
      <c r="P155" s="1"/>
      <c r="Q155" s="1"/>
      <c r="R155" s="1"/>
      <c r="S155" s="1"/>
      <c r="T155" s="1"/>
      <c r="U155" s="1"/>
      <c r="V155" s="1"/>
      <c r="W155" s="1"/>
      <c r="X155" s="1"/>
      <c r="Y155" s="1"/>
      <c r="Z155" s="1"/>
      <c r="AA155" s="1"/>
      <c r="AB155" s="1"/>
    </row>
    <row r="156" spans="2:28">
      <c r="B156" s="14"/>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2:28">
      <c r="B157" s="14"/>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2:28">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2:28">
      <c r="B159" s="14"/>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2:28">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2:28">
      <c r="B161" s="14"/>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2:28">
      <c r="B162" s="14"/>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2:28">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2:28">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2:28">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2:28">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2:28">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2:28">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2:28">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2:28">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2:28">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2:28">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2:28">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2:28">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2:28">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2:28">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3:28">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3:28">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3:28">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3:28">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3:28">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3:28">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3:28">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3:28">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3:28">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3:28">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3:28">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3:28">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3:28">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3:28">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3:28">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3:28">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3:28">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3:28">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3:28">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3:28">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3:28">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3:28">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3:28">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3:28">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3:28">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3:28">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3:28">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3:28">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3:28">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3:28">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3:28">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3:28">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3:28">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3:28">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3:28">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3:28">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3:28">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3:28">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3:28">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3:28">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3:28">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3:28">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3:28">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3:28">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3:28">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3:28">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3:28">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3:28">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3:28">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3:28">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3:28">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3:28">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3:28">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3:28">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3:28">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3:28">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3:28">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3:28">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3:28">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3:28">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3:28">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3:28">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3:28">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3:28">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3:28">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3:28">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3:28">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3:28">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3:28">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3:28">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3:28">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3:28">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3:28">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3:28">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3:28">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3:28">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3:28">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3:28">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3:28">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3:28">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3:28">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3:28">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3:28">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3:28">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3:28">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3:28">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3:28">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3:28">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3:28">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3:28">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3:28">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3:28">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3:28">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3:28">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3:28">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3:28">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3:28">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3:28">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3:28">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3:28">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3:28">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3:28">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3:28">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3:28">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3:28">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3:28">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3:28">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3:28">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3:28">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3:28">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3:28">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3:28">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3:28">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3:28">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3:28">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3:28">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3:28">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3:28">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3:28">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3:28">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3:28">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3:28">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3:28">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3:28">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3:28">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3:28">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3:28">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3:28">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3:28">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3:28">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3:28">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3:28">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3:28">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3:28">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3:28">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3:28">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3:28">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3:28">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3:28">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3:28">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3:28">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3:28">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3:28">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3:28">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3:28">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3:28">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3:28">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3:28">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3:28">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3:28">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3:28">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3:28">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3:28">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3:28">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3:28">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3:28">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3:28">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3:28">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3:28">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3:28">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3:28">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3:28">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3:28">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3:28">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3:28">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3:28">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3:28">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3:28">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3:28">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3:28">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3:28">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3:28">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3:28">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3:28">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3:28">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3:28">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3:28">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3:28">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3:28">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3:28">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3:28">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3:28">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3:28">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3:28">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3:28">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3:28">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3:28">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3:28">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3:28">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3:28">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3:28">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3:28">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3:28">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3:28">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3:28">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3:28">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3:28">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3:28">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3:28">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3:28">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3:28">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3:28">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3:28">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3:28">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3:28">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3:28">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3:28">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3:28">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3:28">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3:28">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3:28">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3:28">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3:28">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3:28">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3:28">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3:28">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3:28">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3:28">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3:28">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3:28">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3:28">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3:28">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3:28">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3:28">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2:28">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2:28">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2:28">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2:28">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2:28">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2:28">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2:28">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2:28">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2:28">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2:28">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2:28">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2:28">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2:28">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2:28">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2:28">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2:28">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2:28">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2:28">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2:28">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2:28">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2:28">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2:28">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2:28">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2:28">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2:28">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2:28">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2:28">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2:28">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2:28">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2:28">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2:28">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2:28">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2:28">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2:28">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2:28">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2:28">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2:28">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2:28">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2:28">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2:28">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2:28">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2:28">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2:28">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2:28">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2:28">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2:28">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2:28">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2:28">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2:28">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2:28">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2:28">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2:28">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2:28">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2:28">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2:28">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2:28">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2:28">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2:28">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2:28">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2:28">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2:28">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2:28">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2:28">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2:28">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2:28">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2:28">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2:28">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2:28">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2:28">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2:28">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2:28">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2:28">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2:28">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2:28">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2:28">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2:28">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2:28">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2:28">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2:28">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2:28">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2:28">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2:28">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2:28">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2:28">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2:28">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2:28">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2:28">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2:28">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2:28">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2:28">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2:28">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2:28">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2:28">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2:28">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2:28">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2:28">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2:28">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2:28">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2:28">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2:28">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2:28">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2:28">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2:28">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2:28">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2:28">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2:28">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2:28">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2:28">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2:28">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2:28">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2:28">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2:28">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2:28">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2:28">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2:28">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2:28">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2:28">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2:28">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2:28">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2:28">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2:28">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2:28">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2:28">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2:28">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2:28">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2:28">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2:28">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2:28">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2:28">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2:28">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2:28">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2:28">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2:28">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2:28">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2:28">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2:28">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2:28">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2:28">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2:28">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2:28">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2:28">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2:28">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2:28">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2:28">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2:28">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2:28">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2:28">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2:28">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2:28">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2:28">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2:28">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2:28">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2:28">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2:28">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2:28">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2:28">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2:28">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2:28">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2:28">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2:28">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2:28">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2:28">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2:28">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2:28">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2:28">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2:28">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2:28">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2:28">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2:28">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2:28">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2:28">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2:28">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2:28">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2:28">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2:28">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2:28">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2:28">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2:28">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2:28">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2:28">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2:28">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2:28">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2:28">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2:28">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2:28">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2:28">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2:28">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2:28">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2:28">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2:28">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2:28">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2:28">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2:28">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2:28">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2:28">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2:28">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2:28">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2:28">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2:28">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2:28">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2:28">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2:28">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2:28">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2:28">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2:28">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2:28">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2:28">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2:28">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2:28">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2:28">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2:28">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2:28">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2:28">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2:28">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2:28">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2:28">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2:28">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2:28">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2:28">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2:28">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2:28">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2:28">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2:28">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2:28">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2:28">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2:28">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2:28">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2:28">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2:28">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2:28">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2:28">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2:28">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2:28">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2:28">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2:28">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2:28">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2:28">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2:28">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2:28">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2:28">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2:28">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2:28">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2:28">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2:28">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2:28">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2:28">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2:28">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2:28">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2:28">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2:28">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2:28">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2:28">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2:28">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2:28">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2:28">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2:28">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2:28">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2:28">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2:28">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2:28">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2:28">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2:28">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2:28">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2:28">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2:28">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2:28">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2:28">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2:28">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2:28">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2:28">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2:28">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2:28">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2:28">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2:28">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2:28">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2:28">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2:28">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2:28">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2:28">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2:28">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2:28">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2:28">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2:28">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2:28">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2:28">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2:28">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2:28">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2:28">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2:28">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2:28">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2:28">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2:28">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2:28">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2:28">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2:28">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2:28">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2:28">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2:28">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2:28">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2:28">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2:28">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2:28">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2:28">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2:28">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2:28">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2:28">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2:28">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2:28">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2:28">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2:28">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2:28">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2:28">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2:28">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2:28">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2:28">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2:28">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2:28">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2:28">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2:28">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2:28">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2:28">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2:28">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2:28">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2:28">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2:28">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2:28">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2:28">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2:28">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2:28">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2:28">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2:28">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2:28">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2:28">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2:28">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2:28">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2:28">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2:28">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2:28">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2:28">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2:28">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2:28">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2:28">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2:28">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2:28">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2:28">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2:28">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2:28">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2:28">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2:28">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2:28">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2:28">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2:28">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2:28">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2:28">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2:28">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2:28">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2:28">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2:28">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2:28">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2:28">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2:28">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2:28">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2:28">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2:28">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2:28">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2:28">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2:28">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2:28">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2:28">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2:28">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2:28">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2:28">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2:28">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2:28">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2:28">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2:28">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2:28">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2:28">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2:28">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2:28">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2:28">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2:28">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2:28">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2:28">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2:28">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2:28">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2:28">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2:28">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2:28">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2:28">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2:28">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2:28">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2:28">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2:28">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2:28">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2:28">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2:28">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2:28">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2:28">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2:28">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2:28">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2:28">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2:28">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2:28">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2:28">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2:28">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2:28">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2:28">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2:28">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2:28">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2:28">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2:28">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2:28">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2:28">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2:28">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2:28">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2:28">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2:28">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2:28">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2:28">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2:28">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2:28">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2:28">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2:28">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2:28">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2:28">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2:28">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2:28">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2:28">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2:28">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2:28">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2:28">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2:28">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2:28">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2:28">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2:28">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2:28">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2:28">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2:28">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2:28">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2:28">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2:28">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2:28">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2:28">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2:28">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2:28">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2:28">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2:28">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2:28">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2:28">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2:28">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2:28">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2:28">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2:28">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2:28">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2:28">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2:28">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2:28">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2:28">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2:28">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2:28">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2:28">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2:28">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2:28">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2:28">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2:28">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2:28">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2:28">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2:28">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2:28">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2:28">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2:28">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2:28">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2:28">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2:28">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2:28">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2:28">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2:28">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2:28">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2:28">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2:28">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2:28">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2:28">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2:28">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2:28">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sheetData>
  <sortState xmlns:xlrd2="http://schemas.microsoft.com/office/spreadsheetml/2017/richdata2" ref="B91:B404">
    <sortCondition ref="B91:B404"/>
  </sortState>
  <mergeCells count="2">
    <mergeCell ref="K10:M10"/>
    <mergeCell ref="B3:I4"/>
  </mergeCells>
  <phoneticPr fontId="85" type="noConversion"/>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ube xmlns="https://www.cubesoftware.com/1.0/CUBE_RANGES">%5B%7B%22id%22%3A%22R4a432b92_9ece_4078_aecb_b052cf3eecfe%22%2C%22name%22%3A%22Range%201%22%2C%22a1%22%3A%22A25%3AM29%22%2C%22active%22%3Atrue%2C%22permissions%22%3A%7B%22canFetch%22%3Atrue%2C%22canPublish%22%3Atrue%7D%2C%22origin%22%3A%7B%22apiRangeId%22%3Anull%2C%22companyId%22%3A%22db18c724-f7cd-4e94-a0f0-0e72632444db%22%2C%22sheetId%22%3A%22%7B0156F4D5-B29E-B846-89A3-9B6136DBEA54%7D%22%2C%22templateId%22%3Anull%7D%2C%22workspace%22%3A%7B%22rows%22%3A%5B%7B%22tld%22%3A15993%2C%22children%22%3A%5B16224%2C16205%2C16156%5D%7D%5D%2C%22columns%22%3A%5B%7B%22tld%22%3A15999%2C%22children%22%3A%5B16000%2C16248%5D%7D%2C%7B%22tld%22%3A16003%2C%22children%22%3A%5B16023%2C16024%2C16025%2C16027%2C16028%2C16029%2C16031%2C16032%2C16033%2C16035%2C16036%2C16037%5D%7D%5D%2C%22filters%22%3A%5B%7B%22tld%22%3A15996%2C%22children%22%3A%5B15997%5D%2C%22parents%22%3A%5B15997%5D%7D%2C%7B%22tld%22%3A16055%2C%22children%22%3A%5B16249%5D%2C%22parents%22%3A%5B16249%5D%7D%2C%7B%22tld%22%3A16057%2C%22children%22%3A%5B16253%5D%2C%22parents%22%3A%5B16253%5D%7D%2C%7B%22tld%22%3A16059%2C%22children%22%3A%5B16259%5D%2C%22parents%22%3A%5B16259%5D%7D%5D%2C%22type%22%3A%22loadExisting%22%7D%7D%2C%7B%22id%22%3A%22Rbd654e77_f4a6_4891_a064_20e32ab69549%22%2C%22name%22%3A%22Range%201%22%2C%22a1%22%3A%22B7%3AP54%22%2C%22active%22%3Atrue%2C%22permissions%22%3A%7B%22canFetch%22%3Atrue%2C%22canPublish%22%3Atrue%7D%2C%22origin%22%3A%7B%22apiRangeId%22%3Anull%2C%22companyId%22%3A%22db18c724-f7cd-4e94-a0f0-0e72632444db%22%2C%22sheetId%22%3A%22%7B8C7B08F3-8E84-D54C-AC41-3BC57043DBB4%7D%22%2C%22templateId%22%3Anull%7D%2C%22workspace%22%3A%7B%22rows%22%3A%5B%7B%22tld%22%3A15993%2C%22children%22%3A%5B16205%2C16208%2C16209%2C16207%2C16206%2C16187%2C16188%2C16189%2C16190%2C16197%2C16201%2C16199%2C16198%2C16200%2C16202%2C16203%2C16194%2C16196%2C16195%2C16192%2C16204%2C16191%2C16224%2C16227%2C16228%2C16226%2C16225%2C16221%2C16220%2C16217%2C16219%2C16218%5D%7D%2C%7B%22tld%22%3A16055%2C%22children%22%3A%5B16249%5D%7D%5D%2C%22columns%22%3A%5B%7B%22tld%22%3A15999%2C%22children%22%3A%5B16000%2C16001%5D%7D%2C%7B%22tld%22%3A16003%2C%22children%22%3A%5B16023%2C16024%2C16025%2C16027%2C16028%2C16029%2C16031%2C16032%2C16033%2C16035%2C16036%2C16037%2C16021%5D%7D%5D%2C%22filters%22%3A%5B%7B%22tld%22%3A15996%2C%22children%22%3A%5B15997%5D%2C%22parents%22%3A%5B15997%5D%7D%2C%7B%22tld%22%3A16057%2C%22children%22%3A%5B16253%5D%2C%22parents%22%3A%5B16253%5D%7D%2C%7B%22tld%22%3A16059%2C%22children%22%3A%5B16259%5D%2C%22parents%22%3A%5B16259%5D%7D%5D%2C%22type%22%3A%22loadExisting%22%7D%7D%2C%7B%22id%22%3A%22R66c4539b_4396_49bb_8e40_b138af3ecca3%22%2C%22name%22%3A%22Range%201%22%2C%22a1%22%3A%22B10%3AT58%22%2C%22active%22%3Atrue%2C%22permissions%22%3A%7B%22canFetch%22%3Atrue%2C%22canPublish%22%3Atrue%7D%2C%22origin%22%3A%7B%22apiRangeId%22%3Anull%2C%22companyId%22%3A%22db18c724-f7cd-4e94-a0f0-0e72632444db%22%2C%22sheetId%22%3A%22%7BB4759B0F-7834-294F-B03A-1C9FD8DB18C7%7D%22%2C%22templateId%22%3Anull%7D%2C%22workspace%22%3A%7B%22rows%22%3A%5B%7B%22tld%22%3A15993%2C%22children%22%3A%5B16205%2C16208%2C16209%2C16207%2C16206%2C16187%2C16188%2C16189%2C16190%2C16197%2C16201%2C16199%2C16198%2C16200%2C16202%2C16203%2C16194%2C16196%2C16195%2C16192%2C16204%2C16191%2C16224%2C16227%2C16228%2C16226%2C16225%2C16221%2C16220%2C16217%2C16219%2C16218%5D%7D%2C%7B%22tld%22%3A16055%2C%22children%22%3A%5B16249%5D%7D%5D%2C%22columns%22%3A%5B%7B%22tld%22%3A15999%2C%22children%22%3A%5B16000%2C16001%5D%7D%2C%7B%22tld%22%3A16003%2C%22children%22%3A%5B16032%2C16031%5D%7D%5D%2C%22filters%22%3A%5B%7B%22tld%22%3A15996%2C%22children%22%3A%5B15997%5D%2C%22parents%22%3A%5B15997%5D%7D%2C%7B%22tld%22%3A16057%2C%22children%22%3A%5B16253%5D%2C%22parents%22%3A%5B16253%5D%7D%2C%7B%22tld%22%3A16059%2C%22children%22%3A%5B16259%5D%2C%22parents%22%3A%5B16259%5D%7D%5D%2C%22type%22%3A%22loadExisting%22%7D%7D%2C%7B%22id%22%3A%22R8b9a7814_8e97_401e_ad14_49e72f441d71%22%2C%22name%22%3A%22Range%201%22%2C%22a1%22%3A%22B13%3AV70%22%2C%22active%22%3Atrue%2C%22permissions%22%3A%7B%22canFetch%22%3Atrue%2C%22canPublish%22%3Atrue%7D%2C%22origin%22%3A%7B%22apiRangeId%22%3Anull%2C%22companyId%22%3A%22db18c724-f7cd-4e94-a0f0-0e72632444db%22%2C%22sheetId%22%3A%22%7B06B78C7C-095D-CB4D-B753-F7C84ACA9EE3%7D%22%2C%22templateId%22%3Anull%7D%2C%22workspace%22%3A%7B%22rows%22%3A%5B%7B%22tld%22%3A15993%2C%22children%22%3A%5B16201%2C16199%2C16198%2C16200%2C16202%2C16203%2C16194%2C16196%2C16192%2C16215%2C16222%2C16602%5D%7D%2C%7B%22tld%22%3A16059%2C%22children%22%3A%5B16060%2C16266%2C16278%2C16296%2C16324%2C16326%2C16276%2C16286%2C16307%2C16314%2C16316%2C16346%2C16347%2C16351%2C16352%2C16267%2C16293%2C16321%2C16338%5D%7D%2C%7B%22tld%22%3A15996%2C%22children%22%3A%5B16243%5D%7D%2C%7B%22tld%22%3A16055%2C%22children%22%3A%5B16056%5D%7D%2C%7B%22tld%22%3A16057%2C%22children%22%3A%5B16058%5D%7D%5D%2C%22columns%22%3A%5B%7B%22tld%22%3A15999%2C%22children%22%3A%5B16000%2C16001%5D%7D%2C%7B%22tld%22%3A16003%2C%22children%22%3A%5B16004%2C16023%2C16024%2C16025%2C16027%2C16028%2C16029%2C16031%2C16032%2C16033%2C16035%2C16036%2C16037%2C16021%5D%7D%5D%2C%22filters%22%3A%5B%5D%2C%22type%22%3A%22loadExisting%22%7D%7D%2C%7B%22id%22%3A%22Rf9c4aa8e_8d05_4f94_a60f_7fc019fd7e32%22%2C%22name%22%3A%22Fetch%20Range%22%2C%22a1%22%3A%22B7%3AR34%22%2C%22active%22%3Atrue%2C%22permissions%22%3A%7B%22canFetch%22%3Atrue%2C%22canPublish%22%3Afalse%7D%2C%22origin%22%3A%7B%22apiRangeId%22%3Anull%2C%22companyId%22%3A%22db18c724-f7cd-4e94-a0f0-0e72632444db%22%2C%22sheetId%22%3A%22%7B222F916F-2860-F04A-A017-DECCE07296F3%7D%22%2C%22templateId%22%3Anull%7D%2C%22workspace%22%3A%7B%22rows%22%3A%5B%7B%22tld%22%3A15996%2C%22children%22%3A%5B16231%2C16229%2C16237%2C16232%2C16233%2C16234%2C16235%2C16242%2C16238%2C16239%2C16240%2C16243%5D%7D%2C%7B%22tld%22%3A15993%2C%22children%22%3A%5B16602%5D%7D%2C%7B%22tld%22%3A16055%2C%22children%22%3A%5B16056%5D%7D%2C%7B%22tld%22%3A16057%2C%22children%22%3A%5B16058%5D%7D%2C%7B%22tld%22%3A16059%2C%22children%22%3A%5B16060%5D%7D%5D%2C%22columns%22%3A%5B%7B%22tld%22%3A15999%2C%22children%22%3A%5B16001%5D%7D%2C%7B%22tld%22%3A16003%2C%22children%22%3A%5B16040%2C16041%2C16042%2C16044%2C16045%2C16046%2C16048%2C16049%2C16050%2C16052%2C16053%2C16054%5D%7D%5D%2C%22filters%22%3A%5B%5D%2C%22type%22%3A%22loadExisting%22%7D%7D%2C%7B%22id%22%3A%22R5d054aeb_0e49_4631_a78d_1eb4b507825d%22%2C%22name%22%3A%22Pubclish%20Range%22%2C%22a1%22%3A%22B36%3AR49%22%2C%22active%22%3Afalse%2C%22permissions%22%3A%7B%22canFetch%22%3Afalse%2C%22canPublish%22%3Atrue%7D%2C%22origin%22%3A%7B%22apiRangeId%22%3Anull%2C%22companyId%22%3A%22db18c724-f7cd-4e94-a0f0-0e72632444db%22%2C%22sheetId%22%3A%22%7B222F916F-2860-F04A-A017-DECCE07296F3%7D%22%2C%22templateId%22%3Anull%7D%2C%22workspace%22%3A%7B%22rows%22%3A%5B%7B%22tld%22%3A15996%2C%22children%22%3A%5B16231%2C16229%2C16237%2C16232%2C16233%2C16234%2C16235%2C16242%2C16238%2C16239%2C16240%2C16243%5D%7D%2C%7B%22tld%22%3A15993%2C%22children%22%3A%5B16602%5D%7D%2C%7B%22tld%22%3A16055%2C%22children%22%3A%5B16056%5D%7D%2C%7B%22tld%22%3A16057%2C%22children%22%3A%5B16058%5D%7D%2C%7B%22tld%22%3A16059%2C%22children%22%3A%5B16060%5D%7D%5D%2C%22columns%22%3A%5B%7B%22tld%22%3A15999%2C%22children%22%3A%5B16001%5D%7D%2C%7B%22tld%22%3A16003%2C%22children%22%3A%5B16023%2C16024%2C16025%2C16027%2C16028%2C16029%2C16031%2C16032%2C16033%2C16035%2C16036%2C16037%5D%7D%5D%2C%22filters%22%3A%5B%5D%2C%22type%22%3A%22loadExisting%22%7D%7D%2C%7B%22id%22%3A%22Rab7b3296_7837_44fd_bb49_8fc6d8bda609%22%2C%22name%22%3A%22Range%201%22%2C%22a1%22%3A%22D12%3ACS96%22%2C%22active%22%3Atrue%2C%22permissions%22%3A%7B%22canFetch%22%3Atrue%2C%22canPublish%22%3Atrue%7D%2C%22origin%22%3A%7B%22apiRangeId%22%3Anull%2C%22companyId%22%3A%22f104ed6a-1635-44bd-80be-1a41495ceb00%22%2C%22sheetId%22%3A%22%7BFE710B18-904F-5344-A47C-189F36302827%7D%22%2C%22templateId%22%3Anull%7D%2C%22workspace%22%3A%7B%22rows%22%3A%5B%7B%22tld%22%3A2821%2C%22children%22%3A%5B2941%2C4237%2C4239%2C2942%2C4241%2C4245%2C4242%2C2943%2C4246%2C4244%2C2945%2C2944%5D%7D%2C%7B%22tld%22%3A2882%2C%22children%22%3A%5B2883%5D%7D%2C%7B%22tld%22%3A2884%2C%22children%22%3A%5B2885%5D%7D%2C%7B%22tld%22%3A2824%2C%22children%22%3A%5B7061%5D%7D%5D%2C%22columns%22%3A%5B%7B%22tld%22%3A2818%2C%22children%22%3A%5B4260%2C4261%2C4264%2C4263%5D%7D%2C%7B%22tld%22%3A2828%2C%22children%22%3A%5B2848%2C2849%2C2850%2C2852%2C2853%2C2854%2C2856%2C2857%2C2858%2C2860%2C2861%2C2862%5D%7D%5D%2C%22filters%22%3A%5B%7B%22tld%22%3A2880%2C%22children%22%3A%5B2946%5D%2C%22parents%22%3A%5B2946%5D%7D%5D%2C%22type%22%3A%22loadExisting%22%7D%7D%2C%7B%22id%22%3A%22Re57c70d3_b9c4_48cf_92b9_a99d75c9a590%22%2C%22name%22%3A%22Publish%22%2C%22a1%22%3A%22D12%3ACS67%22%2C%22active%22%3Atrue%2C%22permissions%22%3A%7B%22canFetch%22%3Afalse%2C%22canPublish%22%3Atrue%7D%2C%22origin%22%3A%7B%22apiRangeId%22%3Anull%2C%22companyId%22%3A%22db18c724-f7cd-4e94-a0f0-0e72632444db%22%2C%22sheetId%22%3A%22%7BFE710B18-904F-5344-A47C-189F36302827%7D%22%2C%22templateId%22%3Anull%7D%2C%22workspace%22%3A%7B%22rows%22%3A%5B%7B%22tld%22%3A15996%2C%22children%22%3A%5B16242%2C16243%2C16239%2C16237%2C16238%2C16232%2C16233%2C16231%2C16234%2C16235%2C16240%2C16229%5D%7D%2C%7B%22tld%22%3A16055%2C%22children%22%3A%5B16056%5D%7D%2C%7B%22tld%22%3A16057%2C%22children%22%3A%5B16058%5D%7D%2C%7B%22tld%22%3A16059%2C%22children%22%3A%5B16060%5D%7D%2C%7B%22tld%22%3A15999%2C%22children%22%3A%5B16000%5D%7D%5D%2C%22columns%22%3A%5B%7B%22tld%22%3A15993%2C%22children%22%3A%5B16221%2C16220%2C17292%2C16217%2C16218%2C16219%5D%7D%2C%7B%22tld%22%3A16003%2C%22children%22%3A%5B16023%2C16024%2C16025%2C16027%2C16028%2C16029%2C16031%2C16032%2C16033%2C16035%2C16036%2C16037%5D%7D%5D%2C%22filters%22%3A%5B%5D%2C%22type%22%3A%22loadExisting%22%7D%7D%2C%7B%22id%22%3A%22R6907eb85_e5d0_4618_b856_4d3522d70dde%22%2C%22name%22%3A%22Range%201%22%2C%22a1%22%3A%22B34%3AT72%22%2C%22active%22%3Atrue%2C%22permissions%22%3A%7B%22canFetch%22%3Atrue%2C%22canPublish%22%3Afalse%7D%2C%22origin%22%3A%7B%22apiRangeId%22%3Anull%2C%22companyId%22%3A%22db18c724-f7cd-4e94-a0f0-0e72632444db%22%2C%22sheetId%22%3A%22%7BFB24A042-7252-F846-91B3-66393C19CCE1%7D%22%2C%22templateId%22%3Anull%7D%2C%22workspace%22%3A%7B%22rows%22%3A%5B%7B%22tld%22%3A15993%2C%22children%22%3A%5B16205%2C16192%2C16191%2C16222%2C16156%2C16224%5D%7D%2C%7B%22tld%22%3A15996%2C%22children%22%3A%5B15997%2C16243%5D%7D%2C%7B%22tld%22%3A16055%2C%22children%22%3A%5B16249%2C16250%2C16252%2C16251%5D%7D%2C%7B%22tld%22%3A16057%2C%22children%22%3A%5B16253%2C16257%2C16255%2C16258%2C16256%2C16254%5D%7D%2C%7B%22tld%22%3A16059%2C%22children%22%3A%5B16259%5D%7D%2C%7B%22tld%22%3A15999%2C%22children%22%3A%5B16000%2C16001%5D%7D%5D%2C%22columns%22%3A%5B%7B%22tld%22%3A16003%2C%22children%22%3A%5B16032%2C16023%2C16024%2C16025%2C16027%2C16028%2C16029%2C16031%2C16033%2C16035%2C16036%2C16037%5D%7D%5D%2C%22filters%22%3A%5B%5D%2C%22type%22%3A%22loadExisting%22%7D%7D%2C%7B%22id%22%3A%22Ra438b143_2bbb_4e3a_9945_37ef0bf41cab%22%2C%22name%22%3A%22Range%201%22%2C%22a1%22%3A%22A13%3AV70%22%2C%22active%22%3Atrue%2C%22permissions%22%3A%7B%22canFetch%22%3Atrue%2C%22canPublish%22%3Atrue%7D%2C%22origin%22%3A%7B%22apiRangeId%22%3Anull%2C%22companyId%22%3A%223d0ba0b6-776f-488e-87e9-84791d0f4c1f%22%2C%22sheetId%22%3A%22%7B06B78C7C-095D-CB4D-B753-F7C84ACA9EE3%7D%22%2C%22templateId%22%3Anull%7D%2C%22workspace%22%3A%7B%22rows%22%3A%5B%7B%22tld%22%3A20958%2C%22children%22%3A%5B21099%2C21101%2C21100%2C21102%2C21106%2C21105%2C21103%2C21104%2C21097%2C21149%2C21150%2C21164%5D%7D%2C%7B%22tld%22%3A21086%2C%22children%22%3A%5B21087%2C21321%2C21331%2C21264%2C21338%2C21297%2C21295%2C21337%2C21308%2C21305%2C21298%2C21274%2C21334%2C21283%2C21273%2C21341%2C21269%2C21300%2C21319%2C21342%2C21346%2C21330%2C21312%2C21284%2C21282%2C21332%2C21322%2C21301%2C21294%2C21292%2C21262%2C21261%2C21257%2C21256%2C21315%2C21287%2C21270%5D%7D%2C%7B%22tld%22%3A20961%2C%22children%22%3A%5B21167%5D%7D%2C%7B%22tld%22%3A21082%2C%22children%22%3A%5B21083%5D%7D%2C%7B%22tld%22%3A21084%2C%22children%22%3A%5B21085%5D%7D%5D%2C%22columns%22%3A%5B%7B%22tld%22%3A20964%2C%22children%22%3A%5B20965%2C21181%5D%7D%2C%7B%22tld%22%3A20968%2C%22children%22%3A%5B20969%2C20988%2C20989%2C20990%2C20992%2C20993%2C20994%2C20996%2C20997%2C20998%2C21000%2C21001%2C21002%2C20986%5D%7D%5D%2C%22filters%22%3A%5B%5D%2C%22type%22%3A%22loadExisting%22%7D%7D%2C%7B%22id%22%3A%22Rf2a45065_746d_494b_a4c2_89e2c9aa9053%22%2C%22name%22%3A%22Range%201%22%2C%22a1%22%3A%22A11%3AAF25%22%2C%22active%22%3Atrue%2C%22permissions%22%3A%7B%22canFetch%22%3Atrue%2C%22canPublish%22%3Atrue%7D%2C%22origin%22%3A%7B%22apiRangeId%22%3Anull%2C%22companyId%22%3A%223d0ba0b6-776f-488e-87e9-84791d0f4c1f%22%2C%22sheetId%22%3A%22%7B57476557-C640-4F89-BC6F-06810D9ABB90%7D%22%2C%22templateId%22%3Anull%7D%2C%22workspace%22%3A%7B%22rows%22%3A%5B%7B%22tld%22%3A20958%2C%22children%22%3A%5B21099%2C21101%2C21100%2C21106%2C21105%2C21103%2C21104%2C21097%2C21149%2C21150%5D%7D%2C%7B%22tld%22%3A20961%2C%22children%22%3A%5B21166%5D%7D%2C%7B%22tld%22%3A21084%2C%22children%22%3A%5B21085%5D%7D%2C%7B%22tld%22%3A21082%2C%22children%22%3A%5B21083%5D%7D%5D%2C%22columns%22%3A%5B%7B%22tld%22%3A20964%2C%22children%22%3A%5B20965%2C21181%5D%7D%2C%7B%22tld%22%3A20968%2C%22children%22%3A%5B20988%2C20989%2C20990%2C20992%2C20993%2C20994%2C20996%2C20997%2C20998%2C21000%2C21001%2C21002%2C21005%2C21006%2C21007%2C21009%2C21010%2C21011%2C21013%2C21014%2C21015%2C21017%2C21018%2C21019%2C21003%5D%7D%2C%7B%22tld%22%3A21086%2C%22children%22%3A%5B21249%2C21087%5D%7D%5D%2C%22filters%22%3A%5B%5D%2C%22type%22%3A%22loadExisting%22%7D%7D%2C%7B%22id%22%3A%22R927f2a8c_2fde_48f7_bf2a_cec8ddce87f7%22%2C%22name%22%3A%22Range%201%22%2C%22a1%22%3A%22D14%3ACT77%22%2C%22active%22%3Atrue%2C%22permissions%22%3A%7B%22canFetch%22%3Afalse%2C%22canPublish%22%3Atrue%7D%2C%22origin%22%3A%7B%22apiRangeId%22%3Anull%2C%22companyId%22%3A%223d0ba0b6-776f-488e-87e9-84791d0f4c1f%22%2C%22sheetId%22%3A%22%7BFE710B18-904F-5344-A47C-189F36302827%7D%22%2C%22templateId%22%3Anull%7D%2C%22workspace%22%3A%7B%22rows%22%3A%5B%7B%22tld%22%3A20961%2C%22children%22%3A%5B21166%2C21167%2C21171%2C21169%2C21170%2C21174%2C21175%2C21173%2C21176%2C21177%2C21179%2C21178%5D%7D%2C%7B%22tld%22%3A21082%2C%22children%22%3A%5B21083%5D%7D%2C%7B%22tld%22%3A21084%2C%22children%22%3A%5B21085%5D%7D%2C%7B%22tld%22%3A21086%2C%22children%22%3A%5B21087%5D%7D%2C%7B%22tld%22%3A20964%2C%22children%22%3A%5B20965%5D%7D%5D%2C%22columns%22%3A%5B%7B%22tld%22%3A20958%2C%22children%22%3A%5B21152%2C21153%2C21154%2C21155%2C21156%2C21157%5D%7D%2C%7B%22tld%22%3A20968%2C%22children%22%3A%5B20988%2C20989%2C20990%2C20992%2C20993%2C20994%2C20996%2C20997%2C20998%2C21000%2C21001%2C21002%5D%7D%5D%2C%22filters%22%3A%5B%5D%2C%22type%22%3A%22loadExisting%22%7D%7D%2C%7B%22id%22%3A%22R3dd1f851_7d60_43f3_af40_0e463c5aea5f%22%2C%22name%22%3A%22Range%201%22%2C%22a1%22%3A%22C11%3AQ32%22%2C%22active%22%3Atrue%2C%22permissions%22%3A%7B%22canFetch%22%3Atrue%2C%22canPublish%22%3Atrue%7D%2C%22origin%22%3A%7B%22apiRangeId%22%3Anull%2C%22companyId%22%3A%223d0ba0b6-776f-488e-87e9-84791d0f4c1f%22%2C%22sheetId%22%3A%22%7BCD0D2FE0-7FDF-49FA-BF6C-C1A278B5DE4F%7D%22%2C%22templateId%22%3Anull%7D%2C%22workspace%22%3A%7B%22rows%22%3A%5B%7B%22tld%22%3A20961%2C%22children%22%3A%5B21167%2C21166%2C21165%2C21173%2C21174%2C21175%2C21176%2C21177%2C21172%2C21171%2C21169%2C21170%2C21168%2C21178%2C21179%2C20962%5D%7D%2C%7B%22tld%22%3A21086%2C%22children%22%3A%5B21249%5D%7D%2C%7B%22tld%22%3A21082%2C%22children%22%3A%5B21189%5D%7D%2C%7B%22tld%22%3A21084%2C%22children%22%3A%5B21193%5D%7D%5D%2C%22columns%22%3A%5B%7B%22tld%22%3A20964%2C%22children%22%3A%5B21181%2C26403%5D%7D%2C%7B%22tld%22%3A20968%2C%22children%22%3A%5B21003%2C21005%5D%7D%2C%7B%22tld%22%3A20958%2C%22children%22%3A%5B21097%2C21164%5D%7D%5D%2C%22filters%22%3A%5B%5D%2C%22type%22%3A%22loadExisting%22%7D%7D%2C%7B%22id%22%3A%22R0cd61c54_443e_4364_b077_9ee26e72a28c%22%2C%22name%22%3A%22Range%201%22%2C%22a1%22%3A%22B11%3AK61%22%2C%22active%22%3Atrue%2C%22permissions%22%3A%7B%22canFetch%22%3Atrue%2C%22canPublish%22%3Atrue%7D%2C%22origin%22%3A%7B%22apiRangeId%22%3Anull%2C%22companyId%22%3A%223d0ba0b6-776f-488e-87e9-84791d0f4c1f%22%2C%22sheetId%22%3A%22%7B476E5795-1E5F-4159-9A67-F54DA90E72F8%7D%22%2C%22templateId%22%3Anull%7D%2C%22workspace%22%3A%7B%22rows%22%3A%5B%7B%22tld%22%3A20958%2C%22children%22%3A%5B21088%2C21089%2C21090%2C21091%2C21092%2C21093%2C21094%2C21095%2C21096%2C21098%2C21099%2C21101%2C21100%2C21106%2C21105%2C21103%2C21104%2C21107%2C21097%2C21109%2C21110%2C21149%2C21159%2C21162%2C21163%2C21161%2C21160%2C21152%2C21155%2C21157%2C21156%5D%7D%2C%7B%22tld%22%3A21086%2C%22children%22%3A%5B21249%5D%7D%2C%7B%22tld%22%3A20961%2C%22children%22%3A%5B20962%5D%7D%2C%7B%22tld%22%3A21082%2C%22children%22%3A%5B21189%2C21083%5D%7D%2C%7B%22tld%22%3A21084%2C%22children%22%3A%5B21193%2C21085%5D%7D%5D%2C%22columns%22%3A%5B%7B%22tld%22%3A20964%2C%22children%22%3A%5B21181%5D%7D%2C%7B%22tld%22%3A20968%2C%22children%22%3A%5B20986%5D%7D%5D%2C%22filters%22%3A%5B%5D%2C%22type%22%3A%22loadExisting%22%7D%7D%2C%7B%22id%22%3A%22R012dcc07_c298_4a18_96b4_afed50064d51%22%2C%22name%22%3A%22Range%201%22%2C%22a1%22%3A%22A10%3AX16%22%2C%22active%22%3Atrue%2C%22permissions%22%3A%7B%22canFetch%22%3Afalse%2C%22canPublish%22%3Atrue%7D%2C%22origin%22%3A%7B%22apiRangeId%22%3Anull%2C%22companyId%22%3A%223d0ba0b6-776f-488e-87e9-84791d0f4c1f%22%2C%22sheetId%22%3A%22%7B46D9DA1E-CC5C-4C89-A329-3C37EB661511%7D%22%2C%22templateId%22%3Anull%7D%2C%22workspace%22%3A%7B%22rows%22%3A%5B%7B%22tld%22%3A20958%2C%22children%22%3A%5B21105%5D%7D%2C%7B%22tld%22%3A21086%2C%22children%22%3A%5B21087%5D%7D%2C%7B%22tld%22%3A20961%2C%22children%22%3A%5B21167%5D%7D%2C%7B%22tld%22%3A21082%2C%22children%22%3A%5B21083%5D%7D%2C%7B%22tld%22%3A21084%2C%22children%22%3A%5B21085%5D%7D%5D%2C%22columns%22%3A%5B%7B%22tld%22%3A20964%2C%22children%22%3A%5B26403%5D%7D%2C%7B%22tld%22%3A20968%2C%22children%22%3A%5B21005%2C21006%2C21007%2C21009%2C21010%2C21011%2C21013%2C21014%2C21015%2C21017%2C21018%2C21019%2C20986%5D%7D%5D%2C%22filters%22%3A%5B%5D%2C%22type%22%3A%22loadExisting%22%7D%7D%2C%7B%22id%22%3A%22Rbb511a56_2e14_4370_880c_63612fa3cced%22%2C%22name%22%3A%22Range%201%22%2C%22a1%22%3A%22A3%3AZ6%22%2C%22active%22%3Atrue%2C%22permissions%22%3A%7B%22canFetch%22%3Atrue%2C%22canPublish%22%3Atrue%7D%2C%22origin%22%3A%7B%22apiRangeId%22%3Anull%2C%22companyId%22%3A%223d0ba0b6-776f-488e-87e9-84791d0f4c1f%22%2C%22sheetId%22%3A%22%7B58032325-F2DE-4F7E-82C0-6CBD232D8536%7D%22%2C%22templateId%22%3Anull%7D%2C%22workspace%22%3A%7B%22rows%22%3A%5B%7B%22tld%22%3A20961%2C%22children%22%3A%5B20962%2C21166%5D%7D%2C%7B%22tld%22%3A20958%2C%22children%22%3A%5B21088%2C21103%5D%7D%5D%2C%22columns%22%3A%5B%7B%22tld%22%3A20964%2C%22children%22%3A%5B20965%2C21181%5D%7D%2C%7B%22tld%22%3A20968%2C%22children%22%3A%5B20971%2C20972%2C20973%2C20975%2C20976%2C20977%2C20979%2C20980%2C20981%2C20983%2C20984%2C20985%2C20988%2C20989%2C20990%2C20992%2C20993%2C20994%2C20996%2C20997%2C20998%2C21000%2C21001%2C21002%5D%7D%5D%2C%22filters%22%3A%5B%7B%22tld%22%3A21082%2C%22children%22%3A%5B21083%5D%2C%22parents%22%3A%5B21083%5D%7D%2C%7B%22tld%22%3A21084%2C%22children%22%3A%5B21193%5D%2C%22parents%22%3A%5B21193%5D%7D%2C%7B%22tld%22%3A21086%2C%22children%22%3A%5B21249%5D%2C%22parents%22%3A%5B21249%5D%7D%5D%2C%22type%22%3A%22loadExisting%22%7D%7D%2C%7B%22id%22%3A%22R32d839ba_8420_4560_825d_3ed594a92ff7%22%2C%22name%22%3A%22Range%201%22%2C%22a1%22%3A%22A1%3AS201%22%2C%22active%22%3Atrue%2C%22permissions%22%3A%7B%22canFetch%22%3Atrue%2C%22canPublish%22%3Atrue%7D%2C%22origin%22%3A%7B%22apiRangeId%22%3Anull%2C%22companyId%22%3A%223d0ba0b6-776f-488e-87e9-84791d0f4c1f%22%2C%22sheetId%22%3A%22%7B6B92A947-9EFD-4934-87DB-E9E54985C234%7D%22%2C%22templateId%22%3Anull%7D%2C%22workspace%22%3A%7B%22type%22%3A%22buildNew%22%2C%22rows%22%3A%5B%7B%22tld%22%3A21086%2C%22children%22%3A%5B21249%2C21087%2C21250%2C21251%2C21252%2C21253%2C21254%2C21255%2C21256%2C21257%2C21258%2C21259%2C21260%2C21261%2C21262%2C21263%2C21264%2C21265%2C21266%2C21267%2C21268%2C21269%2C21270%2C21271%2C21272%2C21273%2C21274%2C21275%2C21276%2C21277%2C21278%2C21279%2C21280%2C21281%2C21282%2C21283%2C21284%2C21285%2C21286%2C21287%2C21288%2C21289%2C21290%2C21291%2C21292%2C21293%2C21294%2C21295%2C21296%2C21297%2C21298%2C21299%2C21300%2C21301%2C21302%2C21303%2C21304%2C21305%2C21306%2C21307%2C21308%2C21309%2C21310%2C21311%2C21312%2C21313%2C21314%2C21315%2C21316%2C21317%2C21318%2C21319%2C21320%2C21321%2C21322%2C21323%2C21324%2C21325%2C21326%2C21327%2C21328%2C21329%2C21330%2C21331%2C21332%2C21333%2C21334%2C21335%2C21336%2C21337%2C21338%2C21339%2C21340%2C21341%2C21342%2C21343%2C21344%2C21345%2C21346%2C21347%5D%2C%22parents%22%3A%5B21249%5D%7D%2C%7B%22tld%22%3A20964%2C%22children%22%3A%5B26403%2C21181%5D%2C%22parents%22%3A%5B26403%2C21181%5D%7D%5D%2C%22columns%22%3A%5B%7B%22tld%22%3A20968%2C%22children%22%3A%5B21003%2C21004%2C21005%2C21006%2C21007%2C21008%2C21009%2C21010%2C21011%2C21012%2C21013%2C21014%2C21015%2C21016%2C21017%2C21018%2C21019%5D%2C%22parents%22%3A%5B21003%5D%7D%5D%2C%22filters%22%3A%5B%7B%22tld%22%3A20961%2C%22children%22%3A%5B21169%5D%2C%22parents%22%3A%5B21169%5D%7D%2C%7B%22tld%22%3A21082%2C%22children%22%3A%5B21083%5D%2C%22parents%22%3A%5B21083%5D%7D%2C%7B%22tld%22%3A21084%2C%22children%22%3A%5B21085%5D%2C%22parents%22%3A%5B21085%5D%7D%2C%7B%22tld%22%3A20958%2C%22children%22%3A%5B21105%5D%2C%22parents%22%3A%5B21105%5D%7D%5D%7D%7D%2C%7B%22id%22%3A%22R09134966_4c02_4926_8d66_f700387e0b72%22%2C%22name%22%3A%22Range%201%22%2C%22a1%22%3A%22A1%3AR3%22%2C%22active%22%3Atrue%2C%22permissions%22%3A%7B%22canFetch%22%3Atrue%2C%22canPublish%22%3Atrue%7D%2C%22origin%22%3A%7B%22apiRangeId%22%3Anull%2C%22companyId%22%3A%223d0ba0b6-776f-488e-87e9-84791d0f4c1f%22%2C%22sheetId%22%3A%22%7B28C1003F-F387-4FC5-9B81-58F125B4DBBA%7D%22%2C%22templateId%22%3Anull%7D%2C%22workspace%22%3A%7B%22type%22%3A%22buildNew%22%2C%22rows%22%3A%5B%7B%22tld%22%3A20958%2C%22children%22%3A%5B21103%2C21104%2C21105%2C21106%2C21107%2C21108%5D%2C%22parents%22%3A%5B21103%2C21104%2C21105%2C21106%2C21107%2C21108%5D%7D%5D%2C%22columns%22%3A%5B%7B%22tld%22%3A20968%2C%22children%22%3A%5B20986%2C20987%2C20988%2C20989%2C20990%2C20991%2C20992%2C20993%2C20994%2C20995%2C20996%2C20997%2C20998%2C20999%2C21000%2C21001%2C21002%5D%2C%22parents%22%3A%5B20986%5D%7D%2C%7B%22tld%22%3A20964%2C%22children%22%3A%5B26403%5D%2C%22parents%22%3A%5B26403%5D%7D%5D%2C%22filters%22%3A%5B%7B%22tld%22%3A20961%2C%22children%22%3A%5B21167%5D%2C%22parents%22%3A%5B21167%5D%7D%2C%7B%22tld%22%3A21082%2C%22children%22%3A%5B21083%5D%2C%22parents%22%3A%5B21083%5D%7D%2C%7B%22tld%22%3A21084%2C%22children%22%3A%5B21085%5D%2C%22parents%22%3A%5B21085%5D%7D%2C%7B%22tld%22%3A21086%2C%22children%22%3A%5B21087%5D%2C%22parents%22%3A%5B21087%5D%7D%5D%7D%7D%2C%7B%22id%22%3A%22Ra670216e_2366_4b02_87ae_e37988d19e7b%22%2C%22name%22%3A%22Range%201%22%2C%22a1%22%3A%22A1%3AAX15%22%2C%22active%22%3Atrue%2C%22permissions%22%3A%7B%22canFetch%22%3Atrue%2C%22canPublish%22%3Atrue%7D%2C%22origin%22%3A%7B%22apiRangeId%22%3Anull%2C%22companyId%22%3A%224efadc6a-724d-4748-86fb-d8ae9b6cbdc9%22%2C%22sheetId%22%3A%22%7B35658BFF-96FE-4CBE-BD9D-F055A6E719CB%7D%22%2C%22templateId%22%3Anull%7D%2C%22workspace%22%3A%7B%22type%22%3A%22loadExisting%22%2C%22rows%22%3A%5B%7B%22tld%22%3A11751%2C%22children%22%3A%5B11881%2C11882%2C11883%2C11884%2C11880%2C25299%2C11885%2C11886%2C11879%2C11878%2C11877%2C11876%2C11875%2C11900%5D%7D%5D%2C%22columns%22%3A%5B%7B%22tld%22%3A11757%2C%22children%22%3A%5B11758%2C11759%5D%7D%2C%7B%22tld%22%3A11761%2C%22children%22%3A%5B11764%2C11765%2C11766%2C11763%2C11768%2C11769%2C11770%2C11767%2C11772%2C11773%2C11774%2C11771%2C11776%2C11777%2C11778%2C11775%2C11762%2C11781%2C11782%2C11783%2C11780%2C11785%2C11786%2C11787%2C11784%2C11789%2C11790%2C11791%2C11788%2C11793%2C11794%2C11795%2C11792%2C11779%2C11798%2C11799%2C11800%2C11797%2C11802%2C11803%2C11804%2C11801%2C11806%2C11807%2C11808%2C11805%2C11810%2C11811%2C11812%2C11809%2C11796%2C19337%2C19338%2C19339%2C19336%2C19341%2C19342%2C19343%2C19340%2C19345%2C19346%2C19347%2C19344%2C19349%2C19350%2C19351%2C19348%2C19335%2C26003%2C26004%2C26005%2C26002%2C26007%2C26008%2C26009%2C26006%2C26011%2C26012%2C26013%2C26010%2C26015%2C26016%2C26017%2C26014%2C26001%5D%7D%5D%2C%22filters%22%3A%5B%7B%22tld%22%3A11754%2C%22children%22%3A%5B11755%5D%2C%22parents%22%3A%5B11755%5D%7D%2C%7B%22tld%22%3A11813%2C%22children%22%3A%5B11947%5D%2C%22parents%22%3A%5B11947%5D%7D%2C%7B%22tld%22%3A11815%2C%22children%22%3A%5B11819%5D%2C%22parents%22%3A%5B11819%5D%7D%2C%7B%22tld%22%3A11817%2C%22children%22%3A%5B11824%5D%2C%22parents%22%3A%5B11824%5D%7D%5D%7D%7D%2C%7B%22id%22%3A%22R7196b3a2_fcb4_4940_8db8_32c49d6a6c2b%22%2C%22name%22%3A%22Range%201%22%2C%22a1%22%3A%22D11%3AK31%22%2C%22active%22%3Atrue%2C%22permissions%22%3A%7B%22canFetch%22%3Atrue%2C%22canPublish%22%3Atrue%7D%2C%22origin%22%3A%7B%22apiRangeId%22%3Anull%2C%22companyId%22%3A%223d0ba0b6-776f-488e-87e9-84791d0f4c1f%22%2C%22sheetId%22%3A%22%7B8850D50D-1426-4071-BC46-34557AE22B39%7D%22%2C%22templateId%22%3Anull%7D%2C%22workspace%22%3A%7B%22rows%22%3A%5B%7B%22tld%22%3A21086%2C%22children%22%3A%5B21251%2C21345%2C21342%2C21330%2C21317%2C21316%2C21314%2C21312%2C21309%2C21299%2C21284%2C21282%2C21281%2C21268%2C21258%2C21252%2C21249%5D%7D%5D%2C%22columns%22%3A%5B%7B%22tld%22%3A20968%2C%22children%22%3A%5B20998%5D%7D%2C%7B%22tld%22%3A20964%2C%22children%22%3A%5B21181%2C20965%5D%7D%5D%2C%22filters%22%3A%5B%7B%22tld%22%3A20958%2C%22children%22%3A%5B21097%5D%2C%22parents%22%3A%5B21097%5D%7D%2C%7B%22tld%22%3A20961%2C%22children%22%3A%5B20962%5D%2C%22parents%22%3A%5B20962%5D%7D%2C%7B%22tld%22%3A21082%2C%22children%22%3A%5B21189%5D%2C%22parents%22%3A%5B21189%5D%7D%2C%7B%22tld%22%3A21084%2C%22children%22%3A%5B21193%5D%2C%22parents%22%3A%5B21193%5D%7D%5D%2C%22type%22%3A%22loadExisting%22%7D%7D%2C%7B%22id%22%3A%22R95dd7a97_d37e_43bf_a080_21aaee757e41%22%2C%22name%22%3A%22Range%201%22%2C%22a1%22%3A%22A1%3AS301%22%2C%22active%22%3Atrue%2C%22permissions%22%3A%7B%22canFetch%22%3Atrue%2C%22canPublish%22%3Atrue%7D%2C%22origin%22%3A%7B%22apiRangeId%22%3Anull%2C%22companyId%22%3A%223d0ba0b6-776f-488e-87e9-84791d0f4c1f%22%2C%22sheetId%22%3A%22%7B344E4F15-E6DB-40F0-A012-B6CD81B53797%7D%22%2C%22templateId%22%3Anull%7D%2C%22workspace%22%3A%7B%22type%22%3A%22buildNew%22%2C%22rows%22%3A%5B%7B%22tld%22%3A21086%2C%22children%22%3A%5B21249%2C21087%2C21250%2C21251%2C21252%2C21253%2C21254%2C21255%2C21256%2C21257%2C21258%2C21259%2C21260%2C21261%2C21262%2C21263%2C21264%2C21265%2C21266%2C21267%2C21268%2C21269%2C21270%2C21271%2C21272%2C21273%2C21274%2C21275%2C21276%2C21277%2C21278%2C21279%2C21280%2C21281%2C21282%2C21283%2C21284%2C21285%2C21286%2C21287%2C21288%2C21289%2C21290%2C21291%2C21292%2C21293%2C21294%2C21295%2C21296%2C21297%2C21298%2C21299%2C21300%2C21301%2C21302%2C21303%2C21304%2C21305%2C21306%2C21307%2C21308%2C21309%2C21310%2C21311%2C21312%2C21313%2C21314%2C21315%2C21316%2C21317%2C21318%2C21319%2C21320%2C21321%2C21322%2C21323%2C21324%2C21325%2C21326%2C21327%2C21328%2C21329%2C21330%2C21331%2C21332%2C21333%2C21334%2C21335%2C21336%2C21337%2C21338%2C21339%2C21340%2C21341%2C21342%2C21343%2C21344%2C21345%2C21346%2C21347%5D%2C%22parents%22%3A%5B21249%5D%7D%2C%7B%22tld%22%3A20964%2C%22children%22%3A%5B26403%2C21181%2C20965%5D%2C%22parents%22%3A%5B26403%2C21181%2C20965%5D%7D%5D%2C%22columns%22%3A%5B%7B%22tld%22%3A20968%2C%22children%22%3A%5B21003%2C21004%2C21005%2C21006%2C21007%2C21008%2C21009%2C21010%2C21011%2C21012%2C21013%2C21014%2C21015%2C21016%2C21017%2C21018%2C21019%5D%2C%22parents%22%3A%5B21003%5D%7D%5D%2C%22filters%22%3A%5B%7B%22tld%22%3A20958%2C%22children%22%3A%5B21103%5D%2C%22parents%22%3A%5B21103%5D%7D%2C%7B%22tld%22%3A20961%2C%22children%22%3A%5B21169%5D%2C%22parents%22%3A%5B21169%5D%7D%2C%7B%22tld%22%3A21082%2C%22children%22%3A%5B21083%5D%2C%22parents%22%3A%5B21083%5D%7D%2C%7B%22tld%22%3A21084%2C%22children%22%3A%5B21085%5D%2C%22parents%22%3A%5B21085%5D%7D%5D%7D%7D%2C%7B%22id%22%3A%22Re7933caa_cd62_439a_8cd5_a0579f25fe12%22%2C%22name%22%3A%22Inc%20Stmt%20-%20Actuals%22%2C%22a1%22%3A%22A1%3AR28%22%2C%22active%22%3Atrue%2C%22permissions%22%3A%7B%22canFetch%22%3Atrue%2C%22canPublish%22%3Atrue%7D%2C%22origin%22%3A%7B%22apiRangeId%22%3A79%2C%22companyId%22%3A%223d0ba0b6-776f-488e-87e9-84791d0f4c1f%22%2C%22sheetId%22%3A%22%7BCF7F352A-C4C7-41E6-8D1D-747F0F287F18%7D%22%2C%22templateId%22%3A%22815405fc-cdbc-45ae-8970-09bf0197c64d%22%7D%2C%22workspace%22%3A%7B%22type%22%3A%22loadSaved%22%2C%22rows%22%3A%5B%7B%22tld%22%3A20958%2C%22children%22%3A%5B21089%2C21090%2C21091%2C21092%2C21088%2C21094%2C21095%2C21093%2C21096%2C21099%2C21100%2C21101%2C21102%2C21098%2C21103%2C21104%2C21105%2C21106%2C21107%2C21108%2C21097%2C21110%5D%7D%5D%2C%22columns%22%3A%5B%7B%22tld%22%3A20968%2C%22children%22%3A%5B20988%2C20989%2C20990%2C20987%2C20992%2C20993%2C20994%2C20991%2C20996%2C20997%2C20998%2C20995%2C21000%2C21001%2C21002%2C20999%2C20986%5D%7D%5D%2C%22filters%22%3A%5B%7B%22tld%22%3A20961%2C%22children%22%3A%5B20962%5D%2C%22parents%22%3A%5B20962%5D%7D%2C%7B%22tld%22%3A20964%2C%22children%22%3A%5B20965%5D%2C%22parents%22%3A%5B20965%5D%7D%2C%7B%22tld%22%3A21082%2C%22children%22%3A%5B21083%5D%2C%22parents%22%3A%5B21083%5D%7D%2C%7B%22tld%22%3A21084%2C%22children%22%3A%5B21193%5D%2C%22parents%22%3A%5B21193%5D%7D%2C%7B%22tld%22%3A21086%2C%22children%22%3A%5B21249%5D%2C%22parents%22%3A%5B21249%5D%7D%5D%7D%7D%2C%7B%22id%22%3A%22R4ff4ace6_586c_4e83_b70d_eae343053bb7%22%2C%22name%22%3A%22Plan%20Status%22%2C%22a1%22%3A%22B21%3AF25%22%2C%22active%22%3Atrue%2C%22permissions%22%3A%7B%22canFetch%22%3Afalse%2C%22canPublish%22%3Atrue%7D%2C%22origin%22%3A%7B%22apiRangeId%22%3Anull%2C%22companyId%22%3A%223d0ba0b6-776f-488e-87e9-84791d0f4c1f%22%2C%22sheetId%22%3A%22%7BA2C2E42A-1D6C-49D6-977E-48550D61E50F%7D%22%2C%22templateId%22%3Anull%7D%2C%22workspace%22%3A%7B%22rows%22%3A%5B%7B%22tld%22%3A21084%2C%22children%22%3A%5B21085%5D%7D%2C%7B%22tld%22%3A21086%2C%22children%22%3A%5B21087%5D%7D%2C%7B%22tld%22%3A20961%2C%22children%22%3A%5B21167%5D%7D%5D%2C%22columns%22%3A%5B%7B%22tld%22%3A21082%2C%22children%22%3A%5B21083%5D%7D%2C%7B%22tld%22%3A20958%2C%22children%22%3A%5B21164%5D%7D%2C%7B%22tld%22%3A20964%2C%22children%22%3A%5B21181%5D%7D%2C%7B%22tld%22%3A20968%2C%22children%22%3A%5B21005%5D%7D%5D%2C%22filters%22%3A%5B%5D%2C%22type%22%3A%22loadExisting%22%7D%7D%2C%7B%22id%22%3A%22Rdf1fae43_c66f_452a_adc6_2cb45abc8248%22%2C%22name%22%3A%22Workflow%22%2C%22a1%22%3A%22A1%3AE15%22%2C%22active%22%3Atrue%2C%22permissions%22%3A%7B%22canFetch%22%3Atrue%2C%22canPublish%22%3Atrue%7D%2C%22origin%22%3A%7B%22apiRangeId%22%3Anull%2C%22companyId%22%3A%223d0ba0b6-776f-488e-87e9-84791d0f4c1f%22%2C%22sheetId%22%3A%22%7B2F832C70-623B-4B9A-A190-4901D4CF530A%7D%22%2C%22templateId%22%3Anull%7D%2C%22workspace%22%3A%7B%22type%22%3A%22buildNew%22%2C%22rows%22%3A%5B%7B%22tld%22%3A21082%2C%22children%22%3A%5B21083%5D%2C%22parents%22%3A%5B21083%5D%7D%2C%7B%22tld%22%3A20961%2C%22children%22%3A%5B21167%2C21166%2C21168%2C21171%2C21170%2C21169%2C21174%2C21177%2C21176%2C21175%2C21173%2C21178%2C21179%5D%2C%22parents%22%3A%5B21167%2C21166%2C21168%2C21177%2C21176%2C21175%2C21173%2C21178%2C21179%5D%7D%2C%7B%22tld%22%3A20958%2C%22children%22%3A%5B21164%5D%2C%22parents%22%3A%5B21164%5D%7D%2C%7B%22tld%22%3A21086%2C%22children%22%3A%5B21087%5D%2C%22parents%22%3A%5B21087%5D%7D%5D%2C%22columns%22%3A%5B%7B%22tld%22%3A20964%2C%22children%22%3A%5B21181%5D%2C%22parents%22%3A%5B21181%5D%7D%2C%7B%22tld%22%3A20968%2C%22children%22%3A%5B21005%5D%2C%22parents%22%3A%5B21005%5D%7D%2C%7B%22tld%22%3A21084%2C%22children%22%3A%5B21085%5D%2C%22parents%22%3A%5B21085%5D%7D%5D%2C%22filters%22%3A%5B%5D%7D%7D%2C%7B%22id%22%3A%22R0e3c7367_ed74_42a3_bc65_d42c5fa0b8de%22%2C%22name%22%3A%22Range%201%22%2C%22a1%22%3A%22A1%3AR101%22%2C%22active%22%3Atrue%2C%22permissions%22%3A%7B%22canFetch%22%3Atrue%2C%22canPublish%22%3Atrue%7D%2C%22origin%22%3A%7B%22apiRangeId%22%3Anull%2C%22companyId%22%3A%223d0ba0b6-776f-488e-87e9-84791d0f4c1f%22%2C%22sheetId%22%3A%22%7B3FC5217E-AE8F-4058-ACF6-2B7FB54A8563%7D%22%2C%22templateId%22%3Anull%7D%2C%22workspace%22%3A%7B%22type%22%3A%22buildNew%22%2C%22rows%22%3A%5B%7B%22tld%22%3A21086%2C%22children%22%3A%5B21249%2C21087%2C21250%2C21251%2C21252%2C21253%2C21254%2C21255%2C21256%2C21257%2C21258%2C21259%2C21260%2C21261%2C21262%2C21263%2C21264%2C21265%2C21266%2C21267%2C21268%2C21269%2C21270%2C21271%2C21272%2C21273%2C21274%2C21275%2C21276%2C21277%2C21278%2C21279%2C21280%2C21281%2C21282%2C21283%2C21284%2C21285%2C21286%2C21287%2C21288%2C21289%2C21290%2C21291%2C21292%2C21293%2C21294%2C21295%2C21296%2C21297%2C21298%2C21299%2C21300%2C21301%2C21302%2C21303%2C21304%2C21305%2C21306%2C21307%2C21308%2C21309%2C21310%2C21311%2C21312%2C21313%2C21314%2C21315%2C21316%2C21317%2C21318%2C21319%2C21320%2C21321%2C21322%2C21323%2C21324%2C21325%2C21326%2C21327%2C21328%2C21329%2C21330%2C21331%2C21332%2C21333%2C21334%2C21335%2C21336%2C21337%2C21338%2C21339%2C21340%2C21341%2C21342%2C21343%2C21344%2C21345%2C21346%2C21347%5D%2C%22parents%22%3A%5B21249%5D%7D%5D%2C%22columns%22%3A%5B%7B%22tld%22%3A20968%2C%22children%22%3A%5B21003%2C21004%2C21005%2C21006%2C21007%2C21008%2C21009%2C21010%2C21011%2C21012%2C21013%2C21014%2C21015%2C21016%2C21017%2C21018%2C21019%5D%2C%22parents%22%3A%5B21003%5D%7D%5D%2C%22filters%22%3A%5B%7B%22tld%22%3A20958%2C%22children%22%3A%5B21103%5D%2C%22parents%22%3A%5B21103%5D%7D%2C%7B%22tld%22%3A20961%2C%22children%22%3A%5B21167%5D%2C%22parents%22%3A%5B21167%5D%7D%2C%7B%22tld%22%3A20964%2C%22children%22%3A%5B21182%5D%2C%22parents%22%3A%5B21182%5D%7D%2C%7B%22tld%22%3A21082%2C%22children%22%3A%5B21189%5D%2C%22parents%22%3A%5B21189%5D%7D%2C%7B%22tld%22%3A21084%2C%22children%22%3A%5B21193%5D%2C%22parents%22%3A%5B21193%5D%7D%5D%7D%7D%2C%7B%22id%22%3A%22R96cef529_a949_482b_970f_65c850b036e4%22%2C%22name%22%3A%22Range%201%22%2C%22a1%22%3A%22E14%3ACT69%22%2C%22active%22%3Atrue%2C%22permissions%22%3A%7B%22canFetch%22%3Atrue%2C%22canPublish%22%3Atrue%7D%2C%22origin%22%3A%7B%22apiRangeId%22%3Anull%2C%22companyId%22%3A%223d0ba0b6-776f-488e-87e9-84791d0f4c1f%22%2C%22sheetId%22%3A%22%7B86E85DCA-AB62-45F4-B0F8-37B8BCEAA053%7D%22%2C%22templateId%22%3Anull%7D%2C%22workspace%22%3A%7B%22rows%22%3A%5B%7B%22tld%22%3A20961%2C%22children%22%3A%5B21166%2C21167%2C21171%2C21169%2C21170%2C21174%2C21175%2C21173%2C21176%2C21177%2C21179%2C21178%5D%7D%2C%7B%22tld%22%3A21082%2C%22children%22%3A%5B21083%5D%7D%2C%7B%22tld%22%3A21084%2C%22children%22%3A%5B21085%5D%7D%2C%7B%22tld%22%3A21086%2C%22children%22%3A%5B21087%5D%7D%2C%7B%22tld%22%3A20964%2C%22children%22%3A%5B26403%5D%7D%5D%2C%22columns%22%3A%5B%7B%22tld%22%3A20958%2C%22children%22%3A%5B21152%2C21153%2C21154%2C21155%2C21156%2C21157%5D%7D%2C%7B%22tld%22%3A20968%2C%22children%22%3A%5B21005%2C21006%2C21007%2C21009%2C21010%2C21011%2C21013%2C21014%2C21015%2C21017%2C21018%2C21019%5D%7D%5D%2C%22filters%22%3A%5B%5D%2C%22type%22%3A%22loadExisting%22%7D%7D%2C%7B%22id%22%3A%22R112045d0_dba0_4885_a257_fcc2ccbbf17b%22%2C%22name%22%3A%22Range%201%22%2C%22a1%22%3A%22C13%3AF36%22%2C%22active%22%3Atrue%2C%22permissions%22%3A%7B%22canFetch%22%3Atrue%2C%22canPublish%22%3Atrue%7D%2C%22origin%22%3A%7B%22apiRangeId%22%3Anull%2C%22companyId%22%3A%223d0ba0b6-776f-488e-87e9-84791d0f4c1f%22%2C%22sheetId%22%3A%22%7B079A91DF-1334-40ED-B59F-B04C14EF13AC%7D%22%2C%22templateId%22%3Anull%7D%2C%22workspace%22%3A%7B%22rows%22%3A%5B%7B%22tld%22%3A20958%2C%22children%22%3A%5B21098%2C21099%2C21101%2C21100%2C21102%2C21106%2C21105%2C21103%2C21104%2C21107%2C21097%2C21109%2C21110%2C21152%2C21155%2C21157%2C21156%5D%7D%2C%7B%22tld%22%3A20961%2C%22children%22%3A%5B20962%5D%7D%5D%2C%22columns%22%3A%5B%7B%22tld%22%3A20964%2C%22children%22%3A%5B21181%2C26403%5D%7D%2C%7B%22tld%22%3A20968%2C%22children%22%3A%5B21003%5D%7D%5D%2C%22filters%22%3A%5B%7B%22tld%22%3A21082%2C%22children%22%3A%5B21083%5D%2C%22parents%22%3A%5B21083%5D%7D%2C%7B%22tld%22%3A21084%2C%22children%22%3A%5B21193%5D%2C%22parents%22%3A%5B21193%5D%7D%2C%7B%22tld%22%3A21086%2C%22children%22%3A%5B21249%5D%2C%22parents%22%3A%5B21249%5D%7D%5D%2C%22type%22%3A%22loadExisting%22%7D%7D%2C%7B%22id%22%3A%22Rd4aa4285_1f1d_4d8c_a3e8_47ae6f8afb88%22%2C%22name%22%3A%22Range%201%22%2C%22a1%22%3A%22C15%3AH36%22%2C%22active%22%3Atrue%2C%22permissions%22%3A%7B%22canFetch%22%3Atrue%2C%22canPublish%22%3Atrue%7D%2C%22origin%22%3A%7B%22apiRangeId%22%3Anull%2C%22companyId%22%3A%22db18c724-f7cd-4e94-a0f0-0e72632444db%22%2C%22sheetId%22%3A%22%7BCD0D2FE0-7FDF-49FA-BF6C-C1A278B5DE4F%7D%22%2C%22templateId%22%3Anull%7D%2C%22workspace%22%3A%7B%22rows%22%3A%5B%7B%22tld%22%3A15996%2C%22children%22%3A%5B16243%2C16242%2C16241%2C16231%2C16232%2C16233%2C16234%2C16235%2C16230%2C16239%2C16237%2C16238%2C16236%2C16229%2C16240%2C15997%5D%7D%2C%7B%22tld%22%3A16059%2C%22children%22%3A%5B16259%5D%7D%2C%7B%22tld%22%3A16055%2C%22children%22%3A%5B16249%5D%7D%2C%7B%22tld%22%3A16057%2C%22children%22%3A%5B16253%5D%7D%5D%2C%22columns%22%3A%5B%7B%22tld%22%3A15999%2C%22children%22%3A%5B16001%2C40087%5D%7D%2C%7B%22tld%22%3A16003%2C%22children%22%3A%5B16038%5D%7D%2C%7B%22tld%22%3A15993%2C%22children%22%3A%5B16192%5D%7D%5D%2C%22filters%22%3A%5B%5D%2C%22type%22%3A%22loadExisting%22%7D%7D%2C%7B%22id%22%3A%22R0a7d8ac2_c567_496d_8e19_1dee319a5a78%22%2C%22name%22%3A%22Range%201%22%2C%22a1%22%3A%22C13%3AF36%22%2C%22active%22%3Atrue%2C%22permissions%22%3A%7B%22canFetch%22%3Atrue%2C%22canPublish%22%3Atrue%7D%2C%22origin%22%3A%7B%22apiRangeId%22%3Anull%2C%22companyId%22%3A%22db18c724-f7cd-4e94-a0f0-0e72632444db%22%2C%22sheetId%22%3A%22%7B079A91DF-1334-40ED-B59F-B04C14EF13AC%7D%22%2C%22templateId%22%3Anull%7D%2C%22workspace%22%3A%7B%22rows%22%3A%5B%7B%22tld%22%3A15993%2C%22children%22%3A%5B16197%2C16201%2C16199%2C16198%2C16200%2C16202%2C16203%2C16194%2C16196%2C16195%2C16192%2C16221%2C16220%2C17292%2C16217%2C16222%2C16215%5D%7D%2C%7B%22tld%22%3A15996%2C%22children%22%3A%5B15997%5D%7D%5D%2C%22columns%22%3A%5B%7B%22tld%22%3A15999%2C%22children%22%3A%5B16001%2C40087%5D%7D%2C%7B%22tld%22%3A16003%2C%22children%22%3A%5B16038%5D%7D%5D%2C%22filters%22%3A%5B%7B%22tld%22%3A16055%2C%22children%22%3A%5B16056%5D%2C%22parents%22%3A%5B16056%5D%7D%2C%7B%22tld%22%3A16057%2C%22children%22%3A%5B16253%5D%2C%22parents%22%3A%5B16253%5D%7D%2C%7B%22tld%22%3A16059%2C%22children%22%3A%5B16259%5D%2C%22parents%22%3A%5B16259%5D%7D%5D%2C%22type%22%3A%22loadExisting%22%7D%7D%2C%7B%22id%22%3A%22R20f6ee6a_0316_45c5_840a_5faabec2cac1%22%2C%22name%22%3A%22Range%201%22%2C%22a1%22%3A%22B11%3AAF26%22%2C%22active%22%3Atrue%2C%22permissions%22%3A%7B%22canFetch%22%3Atrue%2C%22canPublish%22%3Atrue%7D%2C%22origin%22%3A%7B%22apiRangeId%22%3Anull%2C%22companyId%22%3A%22db18c724-f7cd-4e94-a0f0-0e72632444db%22%2C%22sheetId%22%3A%22%7B57476557-C640-4F89-BC6F-06810D9ABB90%7D%22%2C%22templateId%22%3Anull%7D%2C%22workspace%22%3A%7B%22rows%22%3A%5B%7B%22tld%22%3A15993%2C%22children%22%3A%5B16201%2C16199%2C16198%2C16202%2C16203%2C16194%2C16196%2C16192%2C16215%2C16222%5D%7D%2C%7B%22tld%22%3A15996%2C%22children%22%3A%5B16243%5D%7D%2C%7B%22tld%22%3A16057%2C%22children%22%3A%5B16058%5D%7D%2C%7B%22tld%22%3A16055%2C%22children%22%3A%5B16056%5D%7D%5D%2C%22columns%22%3A%5B%7B%22tld%22%3A15999%2C%22children%22%3A%5B16000%2C40087%2C16001%5D%7D%2C%7B%22tld%22%3A16003%2C%22children%22%3A%5B16023%2C16024%2C16025%2C16027%2C16028%2C16029%2C16031%2C16032%2C16033%2C16035%2C16036%2C16037%2C16040%2C16041%2C16042%2C16044%2C16045%2C16046%2C16048%2C16049%2C16050%2C16052%2C16053%2C16054%2C16038%5D%7D%2C%7B%22tld%22%3A16059%2C%22children%22%3A%5B16259%2C16060%5D%7D%5D%2C%22filters%22%3A%5B%5D%2C%22type%22%3A%22loadExisting%22%7D%7D%2C%7B%22id%22%3A%22R3b3944ee_4abc_4a05_9cbd_0e87e140dbfb%22%2C%22name%22%3A%22Range%201%22%2C%22a1%22%3A%22A10%3AW18%22%2C%22active%22%3Atrue%2C%22permissions%22%3A%7B%22canFetch%22%3Atrue%2C%22canPublish%22%3Atrue%7D%2C%22origin%22%3A%7B%22apiRangeId%22%3Anull%2C%22companyId%22%3A%22db18c724-f7cd-4e94-a0f0-0e72632444db%22%2C%22sheetId%22%3A%22%7B46D9DA1E-CC5C-4C89-A329-3C37EB661511%7D%22%2C%22templateId%22%3Anull%7D%2C%22workspace%22%3A%7B%22rows%22%3A%5B%7B%22tld%22%3A15993%2C%22children%22%3A%5B16203%5D%7D%2C%7B%22tld%22%3A16059%2C%22children%22%3A%5B16060%5D%7D%2C%7B%22tld%22%3A15996%2C%22children%22%3A%5B16243%5D%7D%2C%7B%22tld%22%3A16055%2C%22children%22%3A%5B16056%5D%7D%2C%7B%22tld%22%3A16057%2C%22children%22%3A%5B16058%5D%7D%5D%2C%22columns%22%3A%5B%7B%22tld%22%3A15999%2C%22children%22%3A%5B40087%5D%7D%2C%7B%22tld%22%3A16003%2C%22children%22%3A%5B16040%2C16041%2C16042%2C16044%2C16045%2C16046%2C16048%2C16049%2C16050%2C16052%2C16053%2C16054%5D%7D%5D%2C%22filters%22%3A%5B%5D%2C%22type%22%3A%22loadExisting%22%7D%7D%2C%7B%22id%22%3A%22R8e8757c1_b63a_4f0b_b734_396fb363df81%22%2C%22name%22%3A%22Range%201%22%2C%22a1%22%3A%22E14%3ACT69%22%2C%22active%22%3Atrue%2C%22permissions%22%3A%7B%22canFetch%22%3Afalse%2C%22canPublish%22%3Atrue%7D%2C%22origin%22%3A%7B%22apiRangeId%22%3Anull%2C%22companyId%22%3A%22db18c724-f7cd-4e94-a0f0-0e72632444db%22%2C%22sheetId%22%3A%22%7B86E85DCA-AB62-45F4-B0F8-37B8BCEAA053%7D%22%2C%22templateId%22%3Anull%7D%2C%22workspace%22%3A%7B%22rows%22%3A%5B%7B%22tld%22%3A15996%2C%22children%22%3A%5B16242%2C16243%2C16239%2C16237%2C16238%2C16232%2C16233%2C16231%2C16234%2C16235%2C16240%2C16229%5D%7D%2C%7B%22tld%22%3A16055%2C%22children%22%3A%5B16056%5D%7D%2C%7B%22tld%22%3A16057%2C%22children%22%3A%5B16058%5D%7D%2C%7B%22tld%22%3A16059%2C%22children%22%3A%5B16060%5D%7D%2C%7B%22tld%22%3A15999%2C%22children%22%3A%5B40087%5D%7D%5D%2C%22columns%22%3A%5B%7B%22tld%22%3A15993%2C%22children%22%3A%5B16221%2C16220%2C17292%2C16217%2C16218%2C16219%5D%7D%2C%7B%22tld%22%3A16003%2C%22children%22%3A%5B16040%2C16041%2C16042%2C16044%2C16045%2C16046%2C16048%2C16049%2C16050%2C16052%2C16053%2C16054%5D%7D%5D%2C%22filters%22%3A%5B%5D%2C%22type%22%3A%22loadExisting%22%7D%7D%2C%7B%22id%22%3A%22Rea13b308_43be_45b6_bde8_9fad1908622a%22%2C%22name%22%3A%22Range%201%22%2C%22a1%22%3A%22B11%3AAE25%22%2C%22active%22%3Atrue%2C%22permissions%22%3A%7B%22canFetch%22%3Atrue%2C%22canPublish%22%3Atrue%7D%2C%22origin%22%3A%7B%22apiRangeId%22%3Anull%2C%22companyId%22%3A%2230609e5c-0dd1-4ccf-be22-a41040edef8b%22%2C%22sheetId%22%3A%22%7B3252982E-C629-400B-B297-1B6EE5E1C58A%7D%22%2C%22templateId%22%3Anull%7D%2C%22workspace%22%3A%7B%22rows%22%3A%5B%7B%22tld%22%3A34803%2C%22children%22%3A%5B34923%2C34921%2C34920%2C34924%2C34925%2C34916%2C34918%2C34914%2C34938%2C34946%5D%7D%2C%7B%22tld%22%3A34806%2C%22children%22%3A%5B34970%5D%7D%2C%7B%22tld%22%3A34867%2C%22children%22%3A%5B35045%5D%7D%2C%7B%22tld%22%3A34865%2C%22children%22%3A%5B34995%5D%7D%5D%2C%22columns%22%3A%5B%7B%22tld%22%3A34809%2C%22children%22%3A%5B34810%5D%7D%2C%7B%22tld%22%3A34813%2C%22children%22%3A%5B34816%2C34817%2C34818%2C34820%2C34821%2C34822%2C34824%2C34825%2C34826%2C34828%2C34829%2C34830%2C34833%2C34834%2C34835%2C34837%2C34838%2C34839%2C34841%2C34842%2C34843%2C34845%2C34846%2C34847%2C34831%5D%7D%2C%7B%22tld%22%3A34869%2C%22children%22%3A%5B35054%2C35117%5D%7D%5D%2C%22filters%22%3A%5B%5D%2C%22type%22%3A%22loadExisting%22%7D%7D%2C%7B%22id%22%3A%22Re0f11820_44f2_4ca0_bc63_9d93e370c2ce%22%2C%22name%22%3A%22Range%201%22%2C%22a1%22%3A%22C11%3AQ32%22%2C%22active%22%3Atrue%2C%22permissions%22%3A%7B%22canFetch%22%3Atrue%2C%22canPublish%22%3Afalse%7D%2C%22origin%22%3A%7B%22apiRangeId%22%3Anull%2C%22companyId%22%3A%2230609e5c-0dd1-4ccf-be22-a41040edef8b%22%2C%22sheetId%22%3A%22%7BCD0D2FE0-7FDF-49FA-BF6C-C1A278B5DE4F%7D%22%2C%22templateId%22%3Anull%7D%2C%22workspace%22%3A%7B%22rows%22%3A%5B%7B%22tld%22%3A34806%2C%22children%22%3A%5B34970%2C34968%2C34967%2C34956%2C34957%2C34958%2C34959%2C34960%2C34955%2C34965%2C34963%2C34964%2C34962%2C34954%2C34966%2C34807%5D%7D%2C%7B%22tld%22%3A34869%2C%22children%22%3A%5B35054%5D%7D%2C%7B%22tld%22%3A34865%2C%22children%22%3A%5B34992%5D%7D%2C%7B%22tld%22%3A34867%2C%22children%22%3A%5B34997%5D%7D%2C%7B%22tld%22%3A45063%2C%22children%22%3A%5B45074%5D%7D%5D%2C%22columns%22%3A%5B%7B%22tld%22%3A34809%2C%22children%22%3A%5B34971%2C47949%5D%7D%2C%7B%22tld%22%3A34813%2C%22children%22%3A%5B34831%2C34833%5D%7D%2C%7B%22tld%22%3A34803%2C%22children%22%3A%5B34914%2C34947%5D%7D%5D%2C%22filters%22%3A%5B%5D%2C%22type%22%3A%22loadExisting%22%2C%22currency%22%3A%22USD%22%7D%7D%2C%7B%22id%22%3A%22R1577162e_5e8f_4534_ab15_0e370643df0e%22%2C%22name%22%3A%22Range%201%22%2C%22a1%22%3A%22C10%3AF31%22%2C%22active%22%3Atrue%2C%22permissions%22%3A%7B%22canFetch%22%3Atrue%2C%22canPublish%22%3Atrue%7D%2C%22origin%22%3A%7B%22apiRangeId%22%3Anull%2C%22companyId%22%3A%2230609e5c-0dd1-4ccf-be22-a41040edef8b%22%2C%22sheetId%22%3A%22%7B079A91DF-1334-40ED-B59F-B04C14EF13AC%7D%22%2C%22templateId%22%3Anull%7D%2C%22workspace%22%3A%7B%22rows%22%3A%5B%7B%22tld%22%3A34803%2C%22children%22%3A%5B34919%2C34923%2C34921%2C34920%2C34922%2C34924%2C34925%2C34916%2C34918%2C34917%2C34914%2C34944%2C34942%2C34945%2C34940%2C34946%2C34938%5D%7D%2C%7B%22tld%22%3A34806%2C%22children%22%3A%5B34807%5D%7D%5D%2C%22columns%22%3A%5B%7B%22tld%22%3A34809%2C%22children%22%3A%5B34971%2C40424%5D%7D%2C%7B%22tld%22%3A34813%2C%22children%22%3A%5B34831%5D%7D%5D%2C%22filters%22%3A%5B%7B%22tld%22%3A34865%2C%22children%22%3A%5B34992%5D%2C%22parents%22%3A%5B34992%5D%7D%2C%7B%22tld%22%3A34867%2C%22children%22%3A%5B34997%5D%2C%22parents%22%3A%5B34997%5D%7D%2C%7B%22tld%22%3A34869%2C%22children%22%3A%5B35054%5D%2C%22parents%22%3A%5B35054%5D%7D%2C%7B%22tld%22%3A45063%2C%22children%22%3A%5B45074%5D%2C%22parents%22%3A%5B45074%5D%7D%5D%2C%22type%22%3A%22loadExisting%22%7D%7D%2C%7B%22id%22%3A%22R7317fa1f_80ad_4552_9b48_b7b2241f52c9%22%2C%22name%22%3A%22Range%201%22%2C%22a1%22%3A%22F15%3ACW70%22%2C%22active%22%3Atrue%2C%22permissions%22%3A%7B%22canFetch%22%3Afalse%2C%22canPublish%22%3Atrue%7D%2C%22origin%22%3A%7B%22apiRangeId%22%3Anull%2C%22companyId%22%3A%2230609e5c-0dd1-4ccf-be22-a41040edef8b%22%2C%22sheetId%22%3A%22%7B86E85DCA-AB62-45F4-B0F8-37B8BCEAA053%7D%22%2C%22templateId%22%3Anull%7D%2C%22workspace%22%3A%7B%22rows%22%3A%5B%7B%22tld%22%3A34806%2C%22children%22%3A%5B34968%2C34970%2C34965%2C34963%2C34964%2C34957%2C45065%2C34958%2C34956%2C34959%2C34960%2C34966%2C34954%5D%7D%2C%7B%22tld%22%3A34865%2C%22children%22%3A%5B34995%5D%7D%2C%7B%22tld%22%3A34867%2C%22children%22%3A%5B35045%5D%7D%2C%7B%22tld%22%3A34869%2C%22children%22%3A%5B35117%5D%7D%2C%7B%22tld%22%3A45063%2C%22children%22%3A%5B45070%5D%7D%2C%7B%22tld%22%3A34809%2C%22children%22%3A%5B47949%5D%7D%5D%2C%22columns%22%3A%5B%7B%22tld%22%3A34803%2C%22children%22%3A%5B34944%2C34942%2C34945%2C34940%2C34941%2C34943%5D%7D%2C%7B%22tld%22%3A34813%2C%22children%22%3A%5B34833%2C34834%2C34835%2C34837%2C34838%2C34839%2C34841%2C34842%2C34843%2C34845%2C34846%2C34847%5D%7D%5D%2C%22filters%22%3A%5B%5D%2C%22type%22%3A%22loadExisting%22%2C%22currency%22%3A%22USD%22%7D%7D%2C%7B%22id%22%3A%22R27d8fab1_5227_4eca_bfe4_4ef3e33f99fb%22%2C%22name%22%3A%22Range%201%22%2C%22a1%22%3A%22B11%3AAF26%22%2C%22active%22%3Atrue%2C%22permissions%22%3A%7B%22canFetch%22%3Atrue%2C%22canPublish%22%3Atrue%7D%2C%22origin%22%3A%7B%22apiRangeId%22%3Anull%2C%22companyId%22%3A%2230609e5c-0dd1-4ccf-be22-a41040edef8b%22%2C%22sheetId%22%3A%22%7B57476557-C640-4F89-BC6F-06810D9ABB90%7D%22%2C%22templateId%22%3Anull%7D%2C%22workspace%22%3A%7B%22rows%22%3A%5B%7B%22tld%22%3A34803%2C%22children%22%3A%5B34923%2C34921%2C34920%2C34924%2C34925%2C34916%2C34918%2C34914%2C34938%2C34946%5D%7D%2C%7B%22tld%22%3A34806%2C%22children%22%3A%5B34970%5D%7D%2C%7B%22tld%22%3A34867%2C%22children%22%3A%5B35045%5D%7D%2C%7B%22tld%22%3A34865%2C%22children%22%3A%5B34995%5D%7D%5D%2C%22columns%22%3A%5B%7B%22tld%22%3A34809%2C%22children%22%3A%5B34810%2C47949%5D%7D%2C%7B%22tld%22%3A34813%2C%22children%22%3A%5B34816%2C34817%2C34818%2C34820%2C34821%2C34822%2C34824%2C34825%2C34826%2C34828%2C34829%2C34830%2C34833%2C34834%2C34835%2C34837%2C34838%2C34839%2C34841%2C34842%2C34843%2C34845%2C34846%2C34847%2C34831%5D%7D%2C%7B%22tld%22%3A34869%2C%22children%22%3A%5B35054%2C35117%5D%7D%2C%7B%22tld%22%3A45063%2C%22children%22%3A%5B45074%2C45070%5D%7D%5D%2C%22filters%22%3A%5B%5D%2C%22type%22%3A%22loadExisting%22%7D%7D%2C%7B%22id%22%3A%22R85480c51_4e53_418c_9d84_4efcfc8c4bb1%22%2C%22name%22%3A%22Range%201%22%2C%22a1%22%3A%22A7%3AAA17%22%2C%22active%22%3Atrue%2C%22permissions%22%3A%7B%22canFetch%22%3Afalse%2C%22canPublish%22%3Atrue%7D%2C%22origin%22%3A%7B%22apiRangeId%22%3Anull%2C%22companyId%22%3A%2230609e5c-0dd1-4ccf-be22-a41040edef8b%22%2C%22sheetId%22%3A%22%7B46D9DA1E-CC5C-4C89-A329-3C37EB661511%7D%22%2C%22templateId%22%3Anull%7D%2C%22workspace%22%3A%7B%22rows%22%3A%5B%7B%22tld%22%3A34803%2C%22children%22%3A%5B34925%5D%7D%2C%7B%22tld%22%3A34869%2C%22children%22%3A%5B35117%5D%7D%2C%7B%22tld%22%3A34806%2C%22children%22%3A%5B34970%5D%7D%2C%7B%22tld%22%3A34865%2C%22children%22%3A%5B34995%5D%7D%2C%7B%22tld%22%3A45063%2C%22children%22%3A%5B45070%5D%7D%2C%7B%22tld%22%3A34867%2C%22children%22%3A%5B35045%5D%7D%5D%2C%22columns%22%3A%5B%7B%22tld%22%3A34809%2C%22children%22%3A%5B47949%5D%7D%2C%7B%22tld%22%3A34813%2C%22children%22%3A%5B34833%2C34834%2C34835%2C34837%2C34838%2C34839%2C34841%2C34842%2C34843%2C34845%2C34846%2C34847%5D%7D%5D%2C%22filters%22%3A%5B%5D%2C%22type%22%3A%22loadExisting%22%7D%7D%2C%7B%22id%22%3A%22R1ac4bd78_b306_4074_94e8_7f7410a856c3%22%2C%22name%22%3A%22Range%201%22%2C%22a1%22%3A%22E11%3AQ31%22%2C%22active%22%3Atrue%2C%22permissions%22%3A%7B%22canFetch%22%3Atrue%2C%22canPublish%22%3Atrue%7D%2C%22origin%22%3A%7B%22apiRangeId%22%3Anull%2C%22companyId%22%3A%2230609e5c-0dd1-4ccf-be22-a41040edef8b%22%2C%22sheetId%22%3A%22%7B8850D50D-1426-4071-BC46-34557AE22B39%7D%22%2C%22templateId%22%3Anull%7D%2C%22workspace%22%3A%7B%22rows%22%3A%5B%7B%22tld%22%3A34869%2C%22children%22%3A%5B35055%2C35058%2C35061%2C35073%2C35087%2C35088%2C35090%2C35092%2C35095%2C35105%2C35121%2C35123%2C35124%2C35137%2C35147%2C35153%2C35054%5D%7D%5D%2C%22columns%22%3A%5B%7B%22tld%22%3A34813%2C%22children%22%3A%5B34826%2C34814%5D%7D%2C%7B%22tld%22%3A34809%2C%22children%22%3A%5B34971%2C45081%2C34810%5D%7D%5D%2C%22filters%22%3A%5B%7B%22tld%22%3A34803%2C%22children%22%3A%5B34914%5D%2C%22parents%22%3A%5B34914%5D%7D%2C%7B%22tld%22%3A34806%2C%22children%22%3A%5B34807%5D%2C%22parents%22%3A%5B34807%5D%7D%2C%7B%22tld%22%3A34865%2C%22children%22%3A%5B34992%5D%2C%22parents%22%3A%5B34992%5D%7D%2C%7B%22tld%22%3A34867%2C%22children%22%3A%5B34997%5D%2C%22parents%22%3A%5B34997%5D%7D%2C%7B%22tld%22%3A45063%2C%22children%22%3A%5B45074%5D%2C%22parents%22%3A%5B45074%5D%7D%5D%2C%22type%22%3A%22loadExisting%22%7D%7D%2C%7B%22id%22%3A%22R2a2740ba_0d60_48de_9e52_44ff1e9d3981%22%2C%22name%22%3A%22Range%201%22%2C%22a1%22%3A%22D11%3AO31%22%2C%22active%22%3Atrue%2C%22permissions%22%3A%7B%22canFetch%22%3Atrue%2C%22canPublish%22%3Atrue%7D%2C%22origin%22%3A%7B%22apiRangeId%22%3Anull%2C%22companyId%22%3A%22db18c724-f7cd-4e94-a0f0-0e72632444db%22%2C%22sheetId%22%3A%22%7B8850D50D-1426-4071-BC46-34557AE22B39%7D%22%2C%22templateId%22%3Anull%7D%2C%22workspace%22%3A%7B%22rows%22%3A%5B%7B%22tld%22%3A16059%2C%22children%22%3A%5B16260%2C16263%2C16266%2C16278%2C16291%2C16292%2C16294%2C16296%2C16299%2C16309%2C16324%2C16326%2C16327%2C16340%2C16350%2C16356%2C16259%5D%7D%5D%2C%22columns%22%3A%5B%7B%22tld%22%3A16003%2C%22children%22%3A%5B16035%2C16021%5D%7D%2C%7B%22tld%22%3A15999%2C%22children%22%3A%5B40422%2C16000%5D%7D%5D%2C%22filters%22%3A%5B%7B%22tld%22%3A15993%2C%22children%22%3A%5B16192%5D%2C%22parents%22%3A%5B16192%5D%7D%2C%7B%22tld%22%3A15996%2C%22children%22%3A%5B15997%5D%2C%22parents%22%3A%5B15997%5D%7D%2C%7B%22tld%22%3A16055%2C%22children%22%3A%5B16249%5D%2C%22parents%22%3A%5B16249%5D%7D%2C%7B%22tld%22%3A16057%2C%22children%22%3A%5B16253%5D%2C%22parents%22%3A%5B16253%5D%7D%5D%2C%22type%22%3A%22loadExisting%22%7D%7D%2C%7B%22id%22%3A%22R62588ce8_59b8_40f6_890c_c9e0e7b913df%22%2C%22name%22%3A%22Range%201%22%2C%22a1%22%3A%22B8%3AW40%22%2C%22active%22%3Atrue%2C%22permissions%22%3A%7B%22canFetch%22%3Atrue%2C%22canPublish%22%3Atrue%7D%2C%22origin%22%3A%7B%22apiRangeId%22%3Anull%2C%22companyId%22%3A%2230609e5c-0dd1-4ccf-be22-a41040edef8b%22%2C%22sheetId%22%3A%22%7B06B78C7C-095D-CB4D-B753-F7C84ACA9EE3%7D%22%2C%22templateId%22%3Anull%7D%2C%22workspace%22%3A%7B%22rows%22%3A%5B%7B%22tld%22%3A34803%2C%22children%22%3A%5B34924%2C34925%2C34916%2C34918%2C34914%2C34938%2C34946%5D%7D%2C%7B%22tld%22%3A34869%2C%22children%22%3A%5B35061%2C35073%2C35092%2C35121%2C35123%2C35071%2C35082%2C35103%2C35110%2C35112%2C35143%2C35144%2C35148%2C35149%2C35062%2C35089%2C35118%2C35135%2C35117%5D%7D%2C%7B%22tld%22%3A34806%2C%22children%22%3A%5B34970%5D%7D%2C%7B%22tld%22%3A34865%2C%22children%22%3A%5B34995%5D%7D%2C%7B%22tld%22%3A34867%2C%22children%22%3A%5B35045%5D%7D%2C%7B%22tld%22%3A45063%2C%22children%22%3A%5B45070%5D%7D%5D%2C%22columns%22%3A%5B%7B%22tld%22%3A34809%2C%22children%22%3A%5B34810%2C47949%5D%7D%2C%7B%22tld%22%3A34813%2C%22children%22%3A%5B34814%2C34833%2C34834%2C34835%2C34837%2C34838%2C34839%2C34841%2C34842%2C34843%2C34845%2C34846%2C34847%2C34831%5D%7D%5D%2C%22filters%22%3A%5B%5D%2C%22type%22%3A%22loadExisting%22%7D%7D%2C%7B%22id%22%3A%22R44fe8d48_85df_4e19_a046_d44906788936%22%2C%22name%22%3A%22Range%201%22%2C%22a1%22%3A%22E14%3ACT69%22%2C%22active%22%3Atrue%2C%22permissions%22%3A%7B%22canFetch%22%3Atrue%2C%22canPublish%22%3Atrue%7D%2C%22origin%22%3A%7B%22apiRangeId%22%3Anull%2C%22companyId%22%3A%223d0ba0b6-776f-488e-87e9-84791d0f4c1f%22%2C%22sheetId%22%3A%22%7B0706F94F-A9D7-4DCF-A93A-0ED90A5247F6%7D%22%2C%22templateId%22%3Anull%7D%2C%22workspace%22%3A%7B%22rows%22%3A%5B%7B%22tld%22%3A20961%2C%22children%22%3A%5B21166%2C21167%2C21171%2C21169%2C21170%2C21174%2C21175%2C21173%2C21176%2C21177%2C21179%2C21178%5D%7D%2C%7B%22tld%22%3A21082%2C%22children%22%3A%5B21083%5D%7D%2C%7B%22tld%22%3A21084%2C%22children%22%3A%5B21085%5D%7D%2C%7B%22tld%22%3A21086%2C%22children%22%3A%5B21087%5D%7D%5D%2C%22columns%22%3A%5B%7B%22tld%22%3A20958%2C%22children%22%3A%5B21152%2C21153%2C21154%2C21155%2C21156%2C21157%5D%7D%2C%7B%22tld%22%3A20968%2C%22children%22%3A%5B21005%2C21006%2C21007%2C21009%2C21010%2C21011%2C21013%2C21014%2C21015%2C21017%2C21018%2C21019%5D%7D%5D%2C%22filters%22%3A%5B%7B%22tld%22%3A20964%2C%22children%22%3A%5B20965%5D%2C%22parents%22%3A%5B20965%5D%7D%5D%2C%22type%22%3A%22loadExisting%22%7D%7D%2C%7B%22id%22%3A%22R1a22d97d_0b0e_4148_9e9b_c5ff0aa8ee4e%22%2C%22name%22%3A%22Range%201%22%2C%22a1%22%3A%22A1%3AR29%22%2C%22active%22%3Atrue%2C%22permissions%22%3A%7B%22canFetch%22%3Atrue%2C%22canPublish%22%3Atrue%7D%2C%22origin%22%3A%7B%22apiRangeId%22%3Anull%2C%22companyId%22%3A%2230609e5c-0dd1-4ccf-be22-a41040edef8b%22%2C%22sheetId%22%3A%22%7BB8792323-41E0-4CD2-BC36-DA9AA2C2C4D4%7D%22%2C%22templateId%22%3Anull%7D%2C%22workspace%22%3A%7B%22type%22%3A%22buildNew%22%2C%22currency%22%3A%22USD%22%2C%22rows%22%3A%5B%7B%22tld%22%3A34803%2C%22children%22%3A%5B34804%2C34927%2C34930%2C34929%2C34931%2C34928%2C34906%2C34907%2C34909%2C34908%2C34905%2C34910%2C34911%2C34912%2C34914%2C34924%2C34925%2C34916%2C34918%2C34913%2C34919%2C34923%2C34920%2C34921%2C34922%2C34917%2C34915%2C34926%5D%2C%22parents%22%3A%5B34804%5D%7D%5D%2C%22columns%22%3A%5B%7B%22tld%22%3A34813%2C%22children%22%3A%5B34831%2C34832%2C34833%2C34834%2C34835%2C34836%2C34837%2C34838%2C34839%2C34840%2C34841%2C34842%2C34843%2C34844%2C34845%2C34846%2C34847%5D%2C%22parents%22%3A%5B34831%5D%7D%5D%2C%22filters%22%3A%5B%7B%22tld%22%3A34806%2C%22children%22%3A%5B34807%5D%2C%22parents%22%3A%5B34807%5D%7D%2C%7B%22tld%22%3A34809%2C%22children%22%3A%5B47949%5D%2C%22parents%22%3A%5B47949%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3987eefe_f8dd_49ec_8ded_5cdf488bddd4%22%2C%22name%22%3A%22Monthly%20P%26L%20Report%22%2C%22a1%22%3A%22A1%3AN49%22%2C%22active%22%3Atrue%2C%22permissions%22%3A%7B%22canFetch%22%3Atrue%2C%22canPublish%22%3Atrue%7D%2C%22origin%22%3A%7B%22apiRangeId%22%3A95%2C%22companyId%22%3A%2230609e5c-0dd1-4ccf-be22-a41040edef8b%22%2C%22sheetId%22%3A%22%7B370E030F-609B-49FE-BBC1-630F4C1C1A81%7D%22%2C%22templateId%22%3A%22d0a0d623-76d8-43bf-b1cf-e656775b3f5e%22%7D%2C%22workspace%22%3A%7B%22type%22%3A%22loadSaved%22%2C%22rows%22%3A%5B%7B%22tld%22%3A34803%2C%22children%22%3A%5B34930%2C34931%2C34929%2C34928%2C34927%2C34907%2C34909%2C34906%2C34910%2C34923%2C34921%2C34920%2C34922%2C34919%2C34924%2C34925%2C34916%2C34918%2C34914%2C34926%2C34912%2C34952%2C34953%2C34951%2C34950%2C34944%2C34940%2C34943%2C34941%5D%2C%22parents%22%3A%5B34927%2C34906%2C34910%2C34914%2C34926%2C34912%2C34952%2C34953%2C34951%2C34950%2C34944%2C34940%2C34943%2C34941%5D%7D%5D%2C%22columns%22%3A%5B%7B%22tld%22%3A34809%2C%22children%22%3A%5B34810%2C34971%5D%2C%22parents%22%3A%5B34810%2C34971%5D%7D%2C%7B%22tld%22%3A34813%2C%22children%22%3A%5B34816%2C34817%2C34818%2C34820%2C34821%2C34822%2C34824%2C34825%2C34826%2C34828%2C34829%2C34830%2C34814%5D%2C%22parents%22%3A%5B34816%2C34817%2C34818%2C34820%2C34821%2C34822%2C34824%2C34825%2C34826%2C34828%2C34829%2C34830%2C34814%5D%7D%5D%2C%22filters%22%3A%5B%7B%22tld%22%3A34806%2C%22children%22%3A%5B34807%5D%2C%22parents%22%3A%5B34807%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5a66f1fb_12da_4f5b_9e67_2d7d2a2b0f59%22%2C%22name%22%3A%22Monthly%20P%26L%20Report%22%2C%22a1%22%3A%22A1%3AN49%22%2C%22active%22%3Atrue%2C%22permissions%22%3A%7B%22canFetch%22%3Atrue%2C%22canPublish%22%3Atrue%7D%2C%22origin%22%3A%7B%22apiRangeId%22%3A95%2C%22companyId%22%3A%2230609e5c-0dd1-4ccf-be22-a41040edef8b%22%2C%22sheetId%22%3A%22%7B718E7246-9F93-45FB-9A79-748320DADBBF%7D%22%2C%22templateId%22%3A%22d0a0d623-76d8-43bf-b1cf-e656775b3f5e%22%7D%2C%22workspace%22%3A%7B%22type%22%3A%22loadSaved%22%2C%22rows%22%3A%5B%7B%22tld%22%3A34803%2C%22children%22%3A%5B34930%2C34931%2C34929%2C34928%2C34927%2C34907%2C34909%2C34906%2C34910%2C34923%2C34921%2C34920%2C34922%2C34919%2C34924%2C34925%2C34916%2C34918%2C34914%2C34926%2C34912%2C34952%2C34953%2C34951%2C34950%2C34944%2C34940%2C34943%2C34941%5D%2C%22parents%22%3A%5B34927%2C34906%2C34910%2C34914%2C34926%2C34912%2C34952%2C34953%2C34951%2C34950%2C34944%2C34940%2C34943%2C34941%5D%7D%5D%2C%22columns%22%3A%5B%7B%22tld%22%3A34809%2C%22children%22%3A%5B34810%2C34971%5D%2C%22parents%22%3A%5B34810%2C34971%5D%7D%2C%7B%22tld%22%3A34813%2C%22children%22%3A%5B34816%2C34817%2C34818%2C34820%2C34821%2C34822%2C34824%2C34825%2C34826%2C34828%2C34829%2C34830%2C34814%5D%2C%22parents%22%3A%5B34816%2C34817%2C34818%2C34820%2C34821%2C34822%2C34824%2C34825%2C34826%2C34828%2C34829%2C34830%2C34814%5D%7D%5D%2C%22filters%22%3A%5B%7B%22tld%22%3A34806%2C%22children%22%3A%5B34807%5D%2C%22parents%22%3A%5B34807%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0d40d3de_7229_43ba_bb86_49a7e09cedd6%22%2C%22name%22%3A%22Range%201%22%2C%22a1%22%3A%22B21%3AG25%22%2C%22active%22%3Atrue%2C%22permissions%22%3A%7B%22canFetch%22%3Atrue%2C%22canPublish%22%3Atrue%7D%2C%22origin%22%3A%7B%22apiRangeId%22%3Anull%2C%22companyId%22%3A%22f104ed6a-1635-44bd-80be-1a41495ceb00%22%2C%22sheetId%22%3A%22%7BA2C2E42A-1D6C-49D6-977E-48550D61E50F%7D%22%2C%22templateId%22%3Anull%7D%2C%22workspace%22%3A%7B%22columns%22%3A%5B%7B%22tld%22%3A2882%2C%22children%22%3A%5B2883%5D%7D%2C%7B%22tld%22%3A2824%2C%22children%22%3A%5B2826%5D%7D%2C%7B%22tld%22%3A2828%2C%22children%22%3A%5B2865%5D%7D%5D%2C%22currency%22%3A%22USD%22%2C%22filters%22%3A%5B%7B%22tld%22%3A2818%2C%22children%22%3A%5B4251%5D%2C%22parents%22%3A%5B4251%5D%7D%2C%7B%22tld%22%3A2880%2C%22children%22%3A%5B2946%5D%2C%22parents%22%3A%5B2946%5D%7D%5D%2C%22rows%22%3A%5B%7B%22tld%22%3A2884%2C%22children%22%3A%5B2885%5D%7D%2C%7B%22tld%22%3A2821%2C%22children%22%3A%5B4237%5D%7D%5D%2C%22type%22%3A%22loadExisting%22%7D%7D%2C%7B%22id%22%3A%22R57382baa_6f1c_4454_865d_348d15f85f7c%22%2C%22name%22%3A%22Range%201%22%2C%22a1%22%3A%22B21%3AG25%22%2C%22active%22%3Atrue%2C%22permissions%22%3A%7B%22canFetch%22%3Atrue%2C%22canPublish%22%3Atrue%7D%2C%22origin%22%3A%7B%22apiRangeId%22%3Anull%2C%22companyId%22%3A%22d90d8126-f555-4eda-8435-4425d5ed3693%22%2C%22sheetId%22%3A%22%7BA2C2E42A-1D6C-49D6-977E-48550D61E50F%7D%22%2C%22templateId%22%3Anull%7D%2C%22workspace%22%3A%7B%22columns%22%3A%5B%7B%22tld%22%3A62059%2C%22children%22%3A%5B62187%5D%7D%2C%7B%22tld%22%3A62063%2C%22children%22%3A%5B62083%5D%7D%5D%2C%22currency%22%3A%22USD%22%2C%22filters%22%3A%5B%7B%22tld%22%3A62053%2C%22children%22%3A%5B62440%5D%2C%22parents%22%3A%5B62440%5D%7D%2C%7B%22tld%22%3A62115%2C%22children%22%3A%5B62117%5D%2C%22parents%22%3A%5B62117%5D%7D%5D%2C%22rows%22%3A%5B%7B%22tld%22%3A62056%2C%22children%22%3A%5B62129%5D%7D%5D%2C%22type%22%3A%22loadExisting%22%7D%7D%2C%7B%22id%22%3A%22Rabfbdfcc_062e_4278_a748_d47626e17348%22%2C%22name%22%3A%22Range%201%22%2C%22a1%22%3A%22B21%3AG25%22%2C%22active%22%3Atrue%2C%22permissions%22%3A%7B%22canFetch%22%3Afalse%2C%22canPublish%22%3Atrue%7D%2C%22origin%22%3A%7B%22apiRangeId%22%3Anull%2C%22companyId%22%3A%2230609e5c-0dd1-4ccf-be22-a41040edef8b%22%2C%22sheetId%22%3A%22%7BA2C2E42A-1D6C-49D6-977E-48550D61E50F%7D%22%2C%22templateId%22%3Anull%7D%2C%22workspace%22%3A%7B%22columns%22%3A%5B%7B%22tld%22%3A34865%2C%22children%22%3A%5B34995%5D%7D%2C%7B%22tld%22%3A34803%2C%22children%22%3A%5B34947%5D%7D%2C%7B%22tld%22%3A34809%2C%22children%22%3A%5B34971%5D%7D%2C%7B%22tld%22%3A34813%2C%22children%22%3A%5B34833%5D%7D%5D%2C%22currency%22%3A%22USD%22%2C%22filters%22%3A%5B%5D%2C%22rows%22%3A%5B%7B%22tld%22%3A34867%2C%22children%22%3A%5B35045%5D%7D%2C%7B%22tld%22%3A34869%2C%22children%22%3A%5B35117%5D%7D%2C%7B%22tld%22%3A45063%2C%22children%22%3A%5B45070%5D%7D%2C%7B%22tld%22%3A34806%2C%22children%22%3A%5B34970%5D%7D%5D%2C%22type%22%3A%22loadExisting%22%7D%7D%5D</Cube>
</file>

<file path=customXml/item2.xml><?xml version="1.0" encoding="utf-8"?>
<Cube xmlns="https://www.cubesoftware.com/1.0/CUBE_DATA">%5B%7B%22id%22%3A%22d0013e8b-8bea-4791-bba4-492c33a67ba9%22%2C%22completed_at%22%3A%222022-05-23T19%3A41%3A02.411Z%22%2C%22companyId%22%3A%2230609e5c-0dd1-4ccf-be22-a41040edef8b%22%2C%22created_at%22%3A%222022-05-23T19%3A40%3A58.952Z%22%2C%22rangeId%22%3A%22R27d8fab1_5227_4eca_bfe4_4ef3e33f99fb%22%2C%22sheetId%22%3A%22%7B57476557-C640-4F89-BC6F-06810D9ABB90%7D%22%2C%22status%22%3A%22SUCCESS%22%2C%22type%22%3A%22FETCH%22%7D%2C%7B%22id%22%3A%22de528942-6646-43b6-8ac1-3da9a5454ce4%22%2C%22completed_at%22%3A%222022-05-23T19%3A43%3A49.127Z%22%2C%22companyId%22%3A%2230609e5c-0dd1-4ccf-be22-a41040edef8b%22%2C%22created_at%22%3A%222022-05-23T19%3A43%3A43.567Z%22%2C%22rangeId%22%3A%22Re0f11820_44f2_4ca0_bc63_9d93e370c2ce%22%2C%22sheetId%22%3A%22%7BCD0D2FE0-7FDF-49FA-BF6C-C1A278B5DE4F%7D%22%2C%22status%22%3A%22SUCCESS%22%2C%22type%22%3A%22FETCH%22%7D%2C%7B%22id%22%3A%22913b6273-c0dc-489a-a598-772464ebcd94%22%2C%22completed_at%22%3A%222022-05-23T19%3A43%3A56.080Z%22%2C%22companyId%22%3A%2230609e5c-0dd1-4ccf-be22-a41040edef8b%22%2C%22created_at%22%3A%222022-05-23T19%3A43%3A54.982Z%22%2C%22rangeId%22%3A%22R1577162e_5e8f_4534_ab15_0e370643df0e%22%2C%22sheetId%22%3A%22%7B079A91DF-1334-40ED-B59F-B04C14EF13AC%7D%22%2C%22status%22%3A%22SUCCESS%22%2C%22type%22%3A%22FETCH%22%7D%2C%7B%22id%22%3A%221e75bd62-6550-4684-aa6d-a457762cde77%22%2C%22completed_at%22%3A%222022-05-23T20%3A21%3A40.663Z%22%2C%22companyId%22%3A%2230609e5c-0dd1-4ccf-be22-a41040edef8b%22%2C%22created_at%22%3A%222022-05-23T20%3A21%3A37.369Z%22%2C%22rangeId%22%3A%22R27d8fab1_5227_4eca_bfe4_4ef3e33f99fb%22%2C%22sheetId%22%3A%22%7B57476557-C640-4F89-BC6F-06810D9ABB90%7D%22%2C%22status%22%3A%22SUCCESS%22%2C%22type%22%3A%22FETCH%22%7D%2C%7B%22id%22%3A%222510a6cf-0289-4aba-8a89-4ac454e181e2%22%2C%22completed_at%22%3A%222022-05-23T20%3A21%3A49.132Z%22%2C%22companyId%22%3A%2230609e5c-0dd1-4ccf-be22-a41040edef8b%22%2C%22created_at%22%3A%222022-05-23T20%3A21%3A48.310Z%22%2C%22rangeId%22%3A%22R1577162e_5e8f_4534_ab15_0e370643df0e%22%2C%22sheetId%22%3A%22%7B079A91DF-1334-40ED-B59F-B04C14EF13AC%7D%22%2C%22status%22%3A%22SUCCESS%22%2C%22type%22%3A%22FETCH%22%7D%2C%7B%22id%22%3A%2293e27a8c-30f6-4692-a117-59e511d3399f%22%2C%22completed_at%22%3A%222022-05-23T20%3A22%3A27.931Z%22%2C%22companyId%22%3A%2230609e5c-0dd1-4ccf-be22-a41040edef8b%22%2C%22created_at%22%3A%222022-05-23T20%3A22%3A27.093Z%22%2C%22rangeId%22%3A%22R1577162e_5e8f_4534_ab15_0e370643df0e%22%2C%22sheetId%22%3A%22%7B079A91DF-1334-40ED-B59F-B04C14EF13AC%7D%22%2C%22status%22%3A%22SUCCESS%22%2C%22type%22%3A%22FETCH%22%7D%2C%7B%22id%22%3A%229c64ac59-eb45-43a5-9cfb-07b6e1c2f941%22%2C%22completed_at%22%3A%222022-05-23T20%3A22%3A40.049Z%22%2C%22companyId%22%3A%2230609e5c-0dd1-4ccf-be22-a41040edef8b%22%2C%22created_at%22%3A%222022-05-23T20%3A22%3A34.757Z%22%2C%22rangeId%22%3A%22Re0f11820_44f2_4ca0_bc63_9d93e370c2ce%22%2C%22sheetId%22%3A%22%7BCD0D2FE0-7FDF-49FA-BF6C-C1A278B5DE4F%7D%22%2C%22status%22%3A%22SUCCESS%22%2C%22type%22%3A%22FETCH%22%7D%2C%7B%22id%22%3A%221cc9b51f-0ee5-44d8-881c-6e23bde994b2%22%2C%22completed_at%22%3A%222022-05-24T14%3A32%3A04.041Z%22%2C%22companyId%22%3A%2230609e5c-0dd1-4ccf-be22-a41040edef8b%22%2C%22created_at%22%3A%222022-05-24T14%3A32%3A00.652Z%22%2C%22rangeId%22%3A%22R27d8fab1_5227_4eca_bfe4_4ef3e33f99fb%22%2C%22sheetId%22%3A%22%7B57476557-C640-4F89-BC6F-06810D9ABB90%7D%22%2C%22status%22%3A%22SUCCESS%22%2C%22type%22%3A%22FETCH%22%7D%2C%7B%22id%22%3A%224d9cd5de-a6b8-48db-8bf4-0ea2134c7eed%22%2C%22completed_at%22%3A%222022-05-24T14%3A32%3A36.736Z%22%2C%22companyId%22%3A%2230609e5c-0dd1-4ccf-be22-a41040edef8b%22%2C%22created_at%22%3A%222022-05-24T14%3A32%3A33.646Z%22%2C%22rangeId%22%3A%22R27d8fab1_5227_4eca_bfe4_4ef3e33f99fb%22%2C%22sheetId%22%3A%22%7B57476557-C640-4F89-BC6F-06810D9ABB90%7D%22%2C%22status%22%3A%22SUCCESS%22%2C%22type%22%3A%22FETCH%22%7D%2C%7B%22id%22%3A%224a62cc55-1ab5-468f-bf1f-18ac770bc198%22%2C%22completed_at%22%3A%222022-05-25T20%3A25%3A31.559Z%22%2C%22companyId%22%3A%2230609e5c-0dd1-4ccf-be22-a41040edef8b%22%2C%22created_at%22%3A%222022-05-25T20%3A25%3A29.680Z%22%2C%22rangeId%22%3A%22R1577162e_5e8f_4534_ab15_0e370643df0e%22%2C%22sheetId%22%3A%22%7B079A91DF-1334-40ED-B59F-B04C14EF13AC%7D%22%2C%22status%22%3A%22SUCCESS%22%2C%22type%22%3A%22FETCH%22%7D%5D</Cube>
</file>

<file path=customXml/itemProps1.xml><?xml version="1.0" encoding="utf-8"?>
<ds:datastoreItem xmlns:ds="http://schemas.openxmlformats.org/officeDocument/2006/customXml" ds:itemID="{676631CB-4A7D-441A-997A-A68CF5DF4E2D}">
  <ds:schemaRefs>
    <ds:schemaRef ds:uri="https://www.cubesoftware.com/1.0/CUBE_RANGES"/>
  </ds:schemaRefs>
</ds:datastoreItem>
</file>

<file path=customXml/itemProps2.xml><?xml version="1.0" encoding="utf-8"?>
<ds:datastoreItem xmlns:ds="http://schemas.openxmlformats.org/officeDocument/2006/customXml" ds:itemID="{5D134CF0-0AF8-478A-B324-2CF11D35C398}">
  <ds:schemaRefs>
    <ds:schemaRef ds:uri="https://www.cubesoftware.com/1.0/CUBE_DAT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194</vt:i4>
      </vt:variant>
    </vt:vector>
  </HeadingPairs>
  <TitlesOfParts>
    <vt:vector size="212" baseType="lpstr">
      <vt:lpstr>About</vt:lpstr>
      <vt:lpstr>Department Variances</vt:lpstr>
      <vt:lpstr>Department Variances  - Cube</vt:lpstr>
      <vt:lpstr>Op Ex Var</vt:lpstr>
      <vt:lpstr>Op Ex Var -  Cube</vt:lpstr>
      <vt:lpstr>Visuals</vt:lpstr>
      <vt:lpstr>Visuals - Cube</vt:lpstr>
      <vt:lpstr>Steps</vt:lpstr>
      <vt:lpstr>Steps - Cube</vt:lpstr>
      <vt:lpstr>OpEx Plan</vt:lpstr>
      <vt:lpstr>OpEx Plan - Cube</vt:lpstr>
      <vt:lpstr>1. Headcount</vt:lpstr>
      <vt:lpstr>1. Headcount - Cube</vt:lpstr>
      <vt:lpstr>2. Sales &amp; Marketing</vt:lpstr>
      <vt:lpstr>2. Sales &amp; Marketing - Cube</vt:lpstr>
      <vt:lpstr>3. T&amp;E</vt:lpstr>
      <vt:lpstr>3. T&amp;E - Cube</vt:lpstr>
      <vt:lpstr>Budget Drivers</vt:lpstr>
      <vt:lpstr>AssetTypes</vt:lpstr>
      <vt:lpstr>'3. T&amp;E'!Cube_Attributes_R012dcc07_c298_4a18_96b4_afed50064d51</vt:lpstr>
      <vt:lpstr>'3. T&amp;E - Cube'!Cube_Attributes_R012dcc07_c298_4a18_96b4_afed50064d51</vt:lpstr>
      <vt:lpstr>'3. T&amp;E'!Cube_Attributes_R3b3944ee_4abc_4a05_9cbd_0e87e140dbfb</vt:lpstr>
      <vt:lpstr>'3. T&amp;E - Cube'!Cube_Attributes_R3b3944ee_4abc_4a05_9cbd_0e87e140dbfb</vt:lpstr>
      <vt:lpstr>'1. Headcount'!Cube_Attributes_R7317fa1f_80ad_4552_9b48_b7b2241f52c9</vt:lpstr>
      <vt:lpstr>'1. Headcount - Cube'!Cube_Attributes_R7317fa1f_80ad_4552_9b48_b7b2241f52c9</vt:lpstr>
      <vt:lpstr>'3. T&amp;E'!Cube_Attributes_R7e9f63fd_09d6_45b1_994d_918129219322</vt:lpstr>
      <vt:lpstr>'3. T&amp;E - Cube'!Cube_Attributes_R7e9f63fd_09d6_45b1_994d_918129219322</vt:lpstr>
      <vt:lpstr>'3. T&amp;E'!Cube_Attributes_R85480c51_4e53_418c_9d84_4efcfc8c4bb1</vt:lpstr>
      <vt:lpstr>'3. T&amp;E - Cube'!Cube_Attributes_R85480c51_4e53_418c_9d84_4efcfc8c4bb1</vt:lpstr>
      <vt:lpstr>'1. Headcount'!Cube_Attributes_R96cef529_a949_482b_970f_65c850b036e4</vt:lpstr>
      <vt:lpstr>'1. Headcount - Cube'!Cube_Attributes_R96cef529_a949_482b_970f_65c850b036e4</vt:lpstr>
      <vt:lpstr>'1. Headcount'!Cube_Attributes_Re57c70d3_b9c4_48cf_92b9_a99d75c9a590</vt:lpstr>
      <vt:lpstr>'1. Headcount - Cube'!Cube_Attributes_Re57c70d3_b9c4_48cf_92b9_a99d75c9a590</vt:lpstr>
      <vt:lpstr>'3. T&amp;E'!Cube_Columns_R012dcc07_c298_4a18_96b4_afed50064d51</vt:lpstr>
      <vt:lpstr>'3. T&amp;E - Cube'!Cube_Columns_R012dcc07_c298_4a18_96b4_afed50064d51</vt:lpstr>
      <vt:lpstr>'Op Ex Var'!Cube_Columns_R0764e5e7_8260_443f_9a7f_16ab93b9b737</vt:lpstr>
      <vt:lpstr>'Op Ex Var -  Cube'!Cube_Columns_R0764e5e7_8260_443f_9a7f_16ab93b9b737</vt:lpstr>
      <vt:lpstr>'Op Ex Var'!Cube_Columns_R0a7d8ac2_c567_496d_8e19_1dee319a5a78</vt:lpstr>
      <vt:lpstr>'Op Ex Var -  Cube'!Cube_Columns_R0a7d8ac2_c567_496d_8e19_1dee319a5a78</vt:lpstr>
      <vt:lpstr>Steps!Cube_Columns_R0d40d3de_7229_43ba_bb86_49a7e09cedd6</vt:lpstr>
      <vt:lpstr>'Steps - Cube'!Cube_Columns_R0d40d3de_7229_43ba_bb86_49a7e09cedd6</vt:lpstr>
      <vt:lpstr>'Op Ex Var'!Cube_Columns_R0f79ad0f_515a_4167_a266_7f4e37137a18</vt:lpstr>
      <vt:lpstr>'Op Ex Var -  Cube'!Cube_Columns_R0f79ad0f_515a_4167_a266_7f4e37137a18</vt:lpstr>
      <vt:lpstr>'Op Ex Var'!Cube_Columns_R112045d0_dba0_4885_a257_fcc2ccbbf17b</vt:lpstr>
      <vt:lpstr>'Op Ex Var -  Cube'!Cube_Columns_R112045d0_dba0_4885_a257_fcc2ccbbf17b</vt:lpstr>
      <vt:lpstr>'Op Ex Var'!Cube_Columns_R1577162e_5e8f_4534_ab15_0e370643df0e</vt:lpstr>
      <vt:lpstr>'Op Ex Var -  Cube'!Cube_Columns_R1577162e_5e8f_4534_ab15_0e370643df0e</vt:lpstr>
      <vt:lpstr>'OpEx Plan'!Cube_Columns_R20f6ee6a_0316_45c5_840a_5faabec2cac1</vt:lpstr>
      <vt:lpstr>'OpEx Plan - Cube'!Cube_Columns_R20f6ee6a_0316_45c5_840a_5faabec2cac1</vt:lpstr>
      <vt:lpstr>'OpEx Plan'!Cube_Columns_R27d8fab1_5227_4eca_bfe4_4ef3e33f99fb</vt:lpstr>
      <vt:lpstr>'OpEx Plan - Cube'!Cube_Columns_R27d8fab1_5227_4eca_bfe4_4ef3e33f99fb</vt:lpstr>
      <vt:lpstr>'OpEx Plan'!Cube_Columns_R287ec7a6_462c_43f3_a8a1_a678931a8797</vt:lpstr>
      <vt:lpstr>'OpEx Plan - Cube'!Cube_Columns_R287ec7a6_462c_43f3_a8a1_a678931a8797</vt:lpstr>
      <vt:lpstr>'3. T&amp;E'!Cube_Columns_R3b3944ee_4abc_4a05_9cbd_0e87e140dbfb</vt:lpstr>
      <vt:lpstr>'3. T&amp;E - Cube'!Cube_Columns_R3b3944ee_4abc_4a05_9cbd_0e87e140dbfb</vt:lpstr>
      <vt:lpstr>'Department Variances'!Cube_Columns_R3dd1f851_7d60_43f3_af40_0e463c5aea5f</vt:lpstr>
      <vt:lpstr>'Department Variances  - Cube'!Cube_Columns_R3dd1f851_7d60_43f3_af40_0e463c5aea5f</vt:lpstr>
      <vt:lpstr>Steps!Cube_Columns_R4ff4ace6_586c_4e83_b70d_eae343053bb7</vt:lpstr>
      <vt:lpstr>'Steps - Cube'!Cube_Columns_R4ff4ace6_586c_4e83_b70d_eae343053bb7</vt:lpstr>
      <vt:lpstr>'Steps - Cube'!Cube_Columns_R57382baa_6f1c_4454_865d_348d15f85f7c</vt:lpstr>
      <vt:lpstr>'1. Headcount'!Cube_Columns_R7317fa1f_80ad_4552_9b48_b7b2241f52c9</vt:lpstr>
      <vt:lpstr>'1. Headcount - Cube'!Cube_Columns_R7317fa1f_80ad_4552_9b48_b7b2241f52c9</vt:lpstr>
      <vt:lpstr>'Department Variances'!Cube_Columns_R7740d1e9_1056_4ddd_900b_8a08c5675372</vt:lpstr>
      <vt:lpstr>'Department Variances  - Cube'!Cube_Columns_R7740d1e9_1056_4ddd_900b_8a08c5675372</vt:lpstr>
      <vt:lpstr>'3. T&amp;E'!Cube_Columns_R7e9f63fd_09d6_45b1_994d_918129219322</vt:lpstr>
      <vt:lpstr>'3. T&amp;E - Cube'!Cube_Columns_R7e9f63fd_09d6_45b1_994d_918129219322</vt:lpstr>
      <vt:lpstr>'3. T&amp;E'!Cube_Columns_R85480c51_4e53_418c_9d84_4efcfc8c4bb1</vt:lpstr>
      <vt:lpstr>'3. T&amp;E - Cube'!Cube_Columns_R85480c51_4e53_418c_9d84_4efcfc8c4bb1</vt:lpstr>
      <vt:lpstr>'1. Headcount'!Cube_Columns_R8e8757c1_b63a_4f0b_b734_396fb363df81</vt:lpstr>
      <vt:lpstr>'1. Headcount - Cube'!Cube_Columns_R8e8757c1_b63a_4f0b_b734_396fb363df81</vt:lpstr>
      <vt:lpstr>'1. Headcount'!Cube_Columns_R927f2a8c_2fde_48f7_bf2a_cec8ddce87f7</vt:lpstr>
      <vt:lpstr>'1. Headcount - Cube'!Cube_Columns_R927f2a8c_2fde_48f7_bf2a_cec8ddce87f7</vt:lpstr>
      <vt:lpstr>'1. Headcount'!Cube_Columns_R96cef529_a949_482b_970f_65c850b036e4</vt:lpstr>
      <vt:lpstr>'1. Headcount - Cube'!Cube_Columns_R96cef529_a949_482b_970f_65c850b036e4</vt:lpstr>
      <vt:lpstr>Steps!Cube_Columns_Rabfbdfcc_062e_4278_a748_d47626e17348</vt:lpstr>
      <vt:lpstr>'Steps - Cube'!Cube_Columns_Rabfbdfcc_062e_4278_a748_d47626e17348</vt:lpstr>
      <vt:lpstr>'Department Variances'!Cube_Columns_Rb7f1545d_ff06_4bfa_8874_4ab1cf393da9</vt:lpstr>
      <vt:lpstr>'Department Variances  - Cube'!Cube_Columns_Rb7f1545d_ff06_4bfa_8874_4ab1cf393da9</vt:lpstr>
      <vt:lpstr>'Op Ex Var'!Cube_Columns_Rd29703e7_9d17_4d45_bf55_026edfb1f7e5</vt:lpstr>
      <vt:lpstr>'Op Ex Var -  Cube'!Cube_Columns_Rd29703e7_9d17_4d45_bf55_026edfb1f7e5</vt:lpstr>
      <vt:lpstr>'Department Variances'!Cube_Columns_Rd4aa4285_1f1d_4d8c_a3e8_47ae6f8afb88</vt:lpstr>
      <vt:lpstr>'Department Variances  - Cube'!Cube_Columns_Rd4aa4285_1f1d_4d8c_a3e8_47ae6f8afb88</vt:lpstr>
      <vt:lpstr>'Department Variances'!Cube_Columns_Re0f11820_44f2_4ca0_bc63_9d93e370c2ce</vt:lpstr>
      <vt:lpstr>'Department Variances  - Cube'!Cube_Columns_Re0f11820_44f2_4ca0_bc63_9d93e370c2ce</vt:lpstr>
      <vt:lpstr>'OpEx Plan'!Cube_Columns_Re25e7f00_b56d_4895_875c_c3bc008ac0da</vt:lpstr>
      <vt:lpstr>'OpEx Plan - Cube'!Cube_Columns_Re25e7f00_b56d_4895_875c_c3bc008ac0da</vt:lpstr>
      <vt:lpstr>'1. Headcount'!Cube_Columns_Re57c70d3_b9c4_48cf_92b9_a99d75c9a590</vt:lpstr>
      <vt:lpstr>'1. Headcount - Cube'!Cube_Columns_Re57c70d3_b9c4_48cf_92b9_a99d75c9a590</vt:lpstr>
      <vt:lpstr>'OpEx Plan'!Cube_Columns_Rf2a45065_746d_494b_a4c2_89e2c9aa9053</vt:lpstr>
      <vt:lpstr>'OpEx Plan - Cube'!Cube_Columns_Rf2a45065_746d_494b_a4c2_89e2c9aa9053</vt:lpstr>
      <vt:lpstr>'3. T&amp;E'!Cube_Overall_R012dcc07_c298_4a18_96b4_afed50064d51</vt:lpstr>
      <vt:lpstr>'3. T&amp;E - Cube'!Cube_Overall_R012dcc07_c298_4a18_96b4_afed50064d51</vt:lpstr>
      <vt:lpstr>'Op Ex Var'!Cube_Overall_R0764e5e7_8260_443f_9a7f_16ab93b9b737</vt:lpstr>
      <vt:lpstr>'Op Ex Var -  Cube'!Cube_Overall_R0764e5e7_8260_443f_9a7f_16ab93b9b737</vt:lpstr>
      <vt:lpstr>'Op Ex Var'!Cube_Overall_R0a7d8ac2_c567_496d_8e19_1dee319a5a78</vt:lpstr>
      <vt:lpstr>'Op Ex Var -  Cube'!Cube_Overall_R0a7d8ac2_c567_496d_8e19_1dee319a5a78</vt:lpstr>
      <vt:lpstr>Steps!Cube_Overall_R0d40d3de_7229_43ba_bb86_49a7e09cedd6</vt:lpstr>
      <vt:lpstr>'Steps - Cube'!Cube_Overall_R0d40d3de_7229_43ba_bb86_49a7e09cedd6</vt:lpstr>
      <vt:lpstr>'Op Ex Var'!Cube_Overall_R0f79ad0f_515a_4167_a266_7f4e37137a18</vt:lpstr>
      <vt:lpstr>'Op Ex Var -  Cube'!Cube_Overall_R0f79ad0f_515a_4167_a266_7f4e37137a18</vt:lpstr>
      <vt:lpstr>'Op Ex Var'!Cube_Overall_R112045d0_dba0_4885_a257_fcc2ccbbf17b</vt:lpstr>
      <vt:lpstr>'Op Ex Var -  Cube'!Cube_Overall_R112045d0_dba0_4885_a257_fcc2ccbbf17b</vt:lpstr>
      <vt:lpstr>'Op Ex Var'!Cube_Overall_R1577162e_5e8f_4534_ab15_0e370643df0e</vt:lpstr>
      <vt:lpstr>'Op Ex Var -  Cube'!Cube_Overall_R1577162e_5e8f_4534_ab15_0e370643df0e</vt:lpstr>
      <vt:lpstr>'OpEx Plan'!Cube_Overall_R20f6ee6a_0316_45c5_840a_5faabec2cac1</vt:lpstr>
      <vt:lpstr>'OpEx Plan - Cube'!Cube_Overall_R20f6ee6a_0316_45c5_840a_5faabec2cac1</vt:lpstr>
      <vt:lpstr>'OpEx Plan'!Cube_Overall_R27d8fab1_5227_4eca_bfe4_4ef3e33f99fb</vt:lpstr>
      <vt:lpstr>'OpEx Plan - Cube'!Cube_Overall_R27d8fab1_5227_4eca_bfe4_4ef3e33f99fb</vt:lpstr>
      <vt:lpstr>'OpEx Plan'!Cube_Overall_R287ec7a6_462c_43f3_a8a1_a678931a8797</vt:lpstr>
      <vt:lpstr>'OpEx Plan - Cube'!Cube_Overall_R287ec7a6_462c_43f3_a8a1_a678931a8797</vt:lpstr>
      <vt:lpstr>'3. T&amp;E'!Cube_Overall_R3b3944ee_4abc_4a05_9cbd_0e87e140dbfb</vt:lpstr>
      <vt:lpstr>'3. T&amp;E - Cube'!Cube_Overall_R3b3944ee_4abc_4a05_9cbd_0e87e140dbfb</vt:lpstr>
      <vt:lpstr>'Department Variances'!Cube_Overall_R3dd1f851_7d60_43f3_af40_0e463c5aea5f</vt:lpstr>
      <vt:lpstr>'Department Variances  - Cube'!Cube_Overall_R3dd1f851_7d60_43f3_af40_0e463c5aea5f</vt:lpstr>
      <vt:lpstr>Steps!Cube_Overall_R4ff4ace6_586c_4e83_b70d_eae343053bb7</vt:lpstr>
      <vt:lpstr>'Steps - Cube'!Cube_Overall_R4ff4ace6_586c_4e83_b70d_eae343053bb7</vt:lpstr>
      <vt:lpstr>Steps!Cube_Overall_R57382baa_6f1c_4454_865d_348d15f85f7c</vt:lpstr>
      <vt:lpstr>'Steps - Cube'!Cube_Overall_R57382baa_6f1c_4454_865d_348d15f85f7c</vt:lpstr>
      <vt:lpstr>'1. Headcount'!Cube_Overall_R7317fa1f_80ad_4552_9b48_b7b2241f52c9</vt:lpstr>
      <vt:lpstr>'1. Headcount - Cube'!Cube_Overall_R7317fa1f_80ad_4552_9b48_b7b2241f52c9</vt:lpstr>
      <vt:lpstr>'Department Variances'!Cube_Overall_R7740d1e9_1056_4ddd_900b_8a08c5675372</vt:lpstr>
      <vt:lpstr>'Department Variances  - Cube'!Cube_Overall_R7740d1e9_1056_4ddd_900b_8a08c5675372</vt:lpstr>
      <vt:lpstr>'3. T&amp;E'!Cube_Overall_R7e9f63fd_09d6_45b1_994d_918129219322</vt:lpstr>
      <vt:lpstr>'3. T&amp;E - Cube'!Cube_Overall_R7e9f63fd_09d6_45b1_994d_918129219322</vt:lpstr>
      <vt:lpstr>'3. T&amp;E'!Cube_Overall_R85480c51_4e53_418c_9d84_4efcfc8c4bb1</vt:lpstr>
      <vt:lpstr>'3. T&amp;E - Cube'!Cube_Overall_R85480c51_4e53_418c_9d84_4efcfc8c4bb1</vt:lpstr>
      <vt:lpstr>'1. Headcount'!Cube_Overall_R8e8757c1_b63a_4f0b_b734_396fb363df81</vt:lpstr>
      <vt:lpstr>'1. Headcount - Cube'!Cube_Overall_R8e8757c1_b63a_4f0b_b734_396fb363df81</vt:lpstr>
      <vt:lpstr>'1. Headcount'!Cube_Overall_R927f2a8c_2fde_48f7_bf2a_cec8ddce87f7</vt:lpstr>
      <vt:lpstr>'1. Headcount - Cube'!Cube_Overall_R927f2a8c_2fde_48f7_bf2a_cec8ddce87f7</vt:lpstr>
      <vt:lpstr>'1. Headcount'!Cube_Overall_R96cef529_a949_482b_970f_65c850b036e4</vt:lpstr>
      <vt:lpstr>'1. Headcount - Cube'!Cube_Overall_R96cef529_a949_482b_970f_65c850b036e4</vt:lpstr>
      <vt:lpstr>Steps!Cube_Overall_Rabfbdfcc_062e_4278_a748_d47626e17348</vt:lpstr>
      <vt:lpstr>'Steps - Cube'!Cube_Overall_Rabfbdfcc_062e_4278_a748_d47626e17348</vt:lpstr>
      <vt:lpstr>'Department Variances'!Cube_Overall_Rb7f1545d_ff06_4bfa_8874_4ab1cf393da9</vt:lpstr>
      <vt:lpstr>'Department Variances  - Cube'!Cube_Overall_Rb7f1545d_ff06_4bfa_8874_4ab1cf393da9</vt:lpstr>
      <vt:lpstr>'Op Ex Var'!Cube_Overall_Rd29703e7_9d17_4d45_bf55_026edfb1f7e5</vt:lpstr>
      <vt:lpstr>'Op Ex Var -  Cube'!Cube_Overall_Rd29703e7_9d17_4d45_bf55_026edfb1f7e5</vt:lpstr>
      <vt:lpstr>'Department Variances'!Cube_Overall_Rd4aa4285_1f1d_4d8c_a3e8_47ae6f8afb88</vt:lpstr>
      <vt:lpstr>'Department Variances  - Cube'!Cube_Overall_Rd4aa4285_1f1d_4d8c_a3e8_47ae6f8afb88</vt:lpstr>
      <vt:lpstr>'Department Variances'!Cube_Overall_Re0f11820_44f2_4ca0_bc63_9d93e370c2ce</vt:lpstr>
      <vt:lpstr>'Department Variances  - Cube'!Cube_Overall_Re0f11820_44f2_4ca0_bc63_9d93e370c2ce</vt:lpstr>
      <vt:lpstr>'OpEx Plan'!Cube_Overall_Re25e7f00_b56d_4895_875c_c3bc008ac0da</vt:lpstr>
      <vt:lpstr>'OpEx Plan - Cube'!Cube_Overall_Re25e7f00_b56d_4895_875c_c3bc008ac0da</vt:lpstr>
      <vt:lpstr>'1. Headcount'!Cube_Overall_Re57c70d3_b9c4_48cf_92b9_a99d75c9a590</vt:lpstr>
      <vt:lpstr>'1. Headcount - Cube'!Cube_Overall_Re57c70d3_b9c4_48cf_92b9_a99d75c9a590</vt:lpstr>
      <vt:lpstr>'OpEx Plan'!Cube_Overall_Rf2a45065_746d_494b_a4c2_89e2c9aa9053</vt:lpstr>
      <vt:lpstr>'OpEx Plan - Cube'!Cube_Overall_Rf2a45065_746d_494b_a4c2_89e2c9aa9053</vt:lpstr>
      <vt:lpstr>'3. T&amp;E'!Cube_Rows_R012dcc07_c298_4a18_96b4_afed50064d51</vt:lpstr>
      <vt:lpstr>'3. T&amp;E - Cube'!Cube_Rows_R012dcc07_c298_4a18_96b4_afed50064d51</vt:lpstr>
      <vt:lpstr>'Op Ex Var'!Cube_Rows_R0764e5e7_8260_443f_9a7f_16ab93b9b737</vt:lpstr>
      <vt:lpstr>'Op Ex Var -  Cube'!Cube_Rows_R0764e5e7_8260_443f_9a7f_16ab93b9b737</vt:lpstr>
      <vt:lpstr>'Op Ex Var'!Cube_Rows_R0a7d8ac2_c567_496d_8e19_1dee319a5a78</vt:lpstr>
      <vt:lpstr>'Op Ex Var -  Cube'!Cube_Rows_R0a7d8ac2_c567_496d_8e19_1dee319a5a78</vt:lpstr>
      <vt:lpstr>'Steps - Cube'!Cube_Rows_R0d40d3de_7229_43ba_bb86_49a7e09cedd6</vt:lpstr>
      <vt:lpstr>'Op Ex Var'!Cube_Rows_R0f79ad0f_515a_4167_a266_7f4e37137a18</vt:lpstr>
      <vt:lpstr>'Op Ex Var -  Cube'!Cube_Rows_R0f79ad0f_515a_4167_a266_7f4e37137a18</vt:lpstr>
      <vt:lpstr>'Op Ex Var'!Cube_Rows_R112045d0_dba0_4885_a257_fcc2ccbbf17b</vt:lpstr>
      <vt:lpstr>'Op Ex Var -  Cube'!Cube_Rows_R112045d0_dba0_4885_a257_fcc2ccbbf17b</vt:lpstr>
      <vt:lpstr>'Op Ex Var'!Cube_Rows_R1577162e_5e8f_4534_ab15_0e370643df0e</vt:lpstr>
      <vt:lpstr>'Op Ex Var -  Cube'!Cube_Rows_R1577162e_5e8f_4534_ab15_0e370643df0e</vt:lpstr>
      <vt:lpstr>'OpEx Plan'!Cube_Rows_R20f6ee6a_0316_45c5_840a_5faabec2cac1</vt:lpstr>
      <vt:lpstr>'OpEx Plan - Cube'!Cube_Rows_R20f6ee6a_0316_45c5_840a_5faabec2cac1</vt:lpstr>
      <vt:lpstr>'OpEx Plan'!Cube_Rows_R27d8fab1_5227_4eca_bfe4_4ef3e33f99fb</vt:lpstr>
      <vt:lpstr>'OpEx Plan - Cube'!Cube_Rows_R27d8fab1_5227_4eca_bfe4_4ef3e33f99fb</vt:lpstr>
      <vt:lpstr>'OpEx Plan'!Cube_Rows_R287ec7a6_462c_43f3_a8a1_a678931a8797</vt:lpstr>
      <vt:lpstr>'OpEx Plan - Cube'!Cube_Rows_R287ec7a6_462c_43f3_a8a1_a678931a8797</vt:lpstr>
      <vt:lpstr>'3. T&amp;E'!Cube_Rows_R3b3944ee_4abc_4a05_9cbd_0e87e140dbfb</vt:lpstr>
      <vt:lpstr>'3. T&amp;E - Cube'!Cube_Rows_R3b3944ee_4abc_4a05_9cbd_0e87e140dbfb</vt:lpstr>
      <vt:lpstr>'Department Variances'!Cube_Rows_R3dd1f851_7d60_43f3_af40_0e463c5aea5f</vt:lpstr>
      <vt:lpstr>'Department Variances  - Cube'!Cube_Rows_R3dd1f851_7d60_43f3_af40_0e463c5aea5f</vt:lpstr>
      <vt:lpstr>'Steps - Cube'!Cube_Rows_R4ff4ace6_586c_4e83_b70d_eae343053bb7</vt:lpstr>
      <vt:lpstr>'Steps - Cube'!Cube_Rows_R57382baa_6f1c_4454_865d_348d15f85f7c</vt:lpstr>
      <vt:lpstr>'1. Headcount'!Cube_Rows_R7317fa1f_80ad_4552_9b48_b7b2241f52c9</vt:lpstr>
      <vt:lpstr>'1. Headcount - Cube'!Cube_Rows_R7317fa1f_80ad_4552_9b48_b7b2241f52c9</vt:lpstr>
      <vt:lpstr>'Department Variances'!Cube_Rows_R7740d1e9_1056_4ddd_900b_8a08c5675372</vt:lpstr>
      <vt:lpstr>'Department Variances  - Cube'!Cube_Rows_R7740d1e9_1056_4ddd_900b_8a08c5675372</vt:lpstr>
      <vt:lpstr>'3. T&amp;E'!Cube_Rows_R7e9f63fd_09d6_45b1_994d_918129219322</vt:lpstr>
      <vt:lpstr>'3. T&amp;E - Cube'!Cube_Rows_R7e9f63fd_09d6_45b1_994d_918129219322</vt:lpstr>
      <vt:lpstr>'3. T&amp;E'!Cube_Rows_R85480c51_4e53_418c_9d84_4efcfc8c4bb1</vt:lpstr>
      <vt:lpstr>'3. T&amp;E - Cube'!Cube_Rows_R85480c51_4e53_418c_9d84_4efcfc8c4bb1</vt:lpstr>
      <vt:lpstr>'1. Headcount'!Cube_Rows_R8e8757c1_b63a_4f0b_b734_396fb363df81</vt:lpstr>
      <vt:lpstr>'1. Headcount - Cube'!Cube_Rows_R8e8757c1_b63a_4f0b_b734_396fb363df81</vt:lpstr>
      <vt:lpstr>'1. Headcount'!Cube_Rows_R927f2a8c_2fde_48f7_bf2a_cec8ddce87f7</vt:lpstr>
      <vt:lpstr>'1. Headcount - Cube'!Cube_Rows_R927f2a8c_2fde_48f7_bf2a_cec8ddce87f7</vt:lpstr>
      <vt:lpstr>'1. Headcount'!Cube_Rows_R96cef529_a949_482b_970f_65c850b036e4</vt:lpstr>
      <vt:lpstr>'1. Headcount - Cube'!Cube_Rows_R96cef529_a949_482b_970f_65c850b036e4</vt:lpstr>
      <vt:lpstr>'Steps - Cube'!Cube_Rows_Rabfbdfcc_062e_4278_a748_d47626e17348</vt:lpstr>
      <vt:lpstr>'Department Variances'!Cube_Rows_Rb7f1545d_ff06_4bfa_8874_4ab1cf393da9</vt:lpstr>
      <vt:lpstr>'Department Variances  - Cube'!Cube_Rows_Rb7f1545d_ff06_4bfa_8874_4ab1cf393da9</vt:lpstr>
      <vt:lpstr>'Op Ex Var'!Cube_Rows_Rd29703e7_9d17_4d45_bf55_026edfb1f7e5</vt:lpstr>
      <vt:lpstr>'Op Ex Var -  Cube'!Cube_Rows_Rd29703e7_9d17_4d45_bf55_026edfb1f7e5</vt:lpstr>
      <vt:lpstr>'Department Variances'!Cube_Rows_Rd4aa4285_1f1d_4d8c_a3e8_47ae6f8afb88</vt:lpstr>
      <vt:lpstr>'Department Variances  - Cube'!Cube_Rows_Rd4aa4285_1f1d_4d8c_a3e8_47ae6f8afb88</vt:lpstr>
      <vt:lpstr>'Department Variances'!Cube_Rows_Re0f11820_44f2_4ca0_bc63_9d93e370c2ce</vt:lpstr>
      <vt:lpstr>'Department Variances  - Cube'!Cube_Rows_Re0f11820_44f2_4ca0_bc63_9d93e370c2ce</vt:lpstr>
      <vt:lpstr>'OpEx Plan'!Cube_Rows_Re25e7f00_b56d_4895_875c_c3bc008ac0da</vt:lpstr>
      <vt:lpstr>'OpEx Plan - Cube'!Cube_Rows_Re25e7f00_b56d_4895_875c_c3bc008ac0da</vt:lpstr>
      <vt:lpstr>'1. Headcount'!Cube_Rows_Re57c70d3_b9c4_48cf_92b9_a99d75c9a590</vt:lpstr>
      <vt:lpstr>'1. Headcount - Cube'!Cube_Rows_Re57c70d3_b9c4_48cf_92b9_a99d75c9a590</vt:lpstr>
      <vt:lpstr>'OpEx Plan'!Cube_Rows_Rf2a45065_746d_494b_a4c2_89e2c9aa9053</vt:lpstr>
      <vt:lpstr>'OpEx Plan - Cube'!Cube_Rows_Rf2a45065_746d_494b_a4c2_89e2c9aa9053</vt:lpstr>
      <vt:lpstr>Departments</vt:lpstr>
      <vt:lpstr>Markets</vt:lpstr>
      <vt:lpstr>Months</vt:lpstr>
      <vt:lpstr>Priority</vt:lpstr>
      <vt:lpstr>Products</vt:lpstr>
      <vt:lpstr>Scenario</vt:lpstr>
      <vt:lpstr>Scenarios</vt:lpstr>
      <vt:lpstr>Status</vt:lpstr>
      <vt:lpstr>Years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Rausch</dc:creator>
  <cp:lastModifiedBy>Brian Shin</cp:lastModifiedBy>
  <dcterms:created xsi:type="dcterms:W3CDTF">2021-09-21T18:25:19Z</dcterms:created>
  <dcterms:modified xsi:type="dcterms:W3CDTF">2022-05-31T15:19:23Z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be-CUBE_RANGES">
    <vt:lpwstr>{676631CB-4A7D-441A-997A-A68CF5DF4E2D}</vt:lpwstr>
  </property>
  <property fmtid="{D5CDD505-2E9C-101B-9397-08002B2CF9AE}" pid="3" name="cube-CUBE_DATA">
    <vt:lpwstr>{5D134CF0-0AF8-478A-B324-2CF11D35C398}</vt:lpwstr>
  </property>
</Properties>
</file>