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im\Documents\Cube Employee Items\"/>
    </mc:Choice>
  </mc:AlternateContent>
  <xr:revisionPtr revIDLastSave="0" documentId="13_ncr:1_{6B125936-C5B5-49BB-BF8B-037B20058458}" xr6:coauthVersionLast="47" xr6:coauthVersionMax="47" xr10:uidLastSave="{00000000-0000-0000-0000-000000000000}"/>
  <bookViews>
    <workbookView xWindow="28680" yWindow="-120" windowWidth="29040" windowHeight="15840" xr2:uid="{565E2656-C0C9-4CF3-B784-5C3BFF3F6455}"/>
  </bookViews>
  <sheets>
    <sheet name="About" sheetId="3" r:id="rId1"/>
    <sheet name="Waterfall Input" sheetId="1" r:id="rId2"/>
    <sheet name="Quota Performance Summary"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4" i="1" l="1"/>
  <c r="B44" i="2" l="1"/>
  <c r="B15" i="1"/>
  <c r="B16" i="1"/>
  <c r="B17" i="1"/>
  <c r="B18" i="1"/>
  <c r="B19" i="1"/>
  <c r="B20" i="1"/>
  <c r="B21" i="1"/>
  <c r="B22" i="1"/>
  <c r="B23" i="1"/>
  <c r="B24" i="1"/>
  <c r="B25" i="1"/>
  <c r="B26" i="1"/>
  <c r="B27" i="1"/>
  <c r="B28" i="1"/>
  <c r="B29" i="1"/>
  <c r="B30" i="1"/>
  <c r="B31" i="1"/>
  <c r="B32" i="1"/>
  <c r="B14" i="1"/>
  <c r="A10" i="1"/>
  <c r="A9" i="1"/>
  <c r="G12" i="1" s="1"/>
  <c r="Q31" i="1" l="1"/>
  <c r="Q24" i="1"/>
  <c r="Q18" i="1"/>
  <c r="O31" i="1"/>
  <c r="O24" i="1"/>
  <c r="O18" i="1"/>
  <c r="N31" i="1"/>
  <c r="N24" i="1"/>
  <c r="N18" i="1"/>
  <c r="M31" i="1"/>
  <c r="M24" i="1"/>
  <c r="M18" i="1"/>
  <c r="X31" i="1"/>
  <c r="X24" i="1"/>
  <c r="X18" i="1"/>
  <c r="V31" i="1"/>
  <c r="J25" i="1"/>
  <c r="V24" i="1"/>
  <c r="J19" i="1"/>
  <c r="V18" i="1"/>
  <c r="U31" i="1"/>
  <c r="I25" i="1"/>
  <c r="U24" i="1"/>
  <c r="I19" i="1"/>
  <c r="U18" i="1"/>
  <c r="T31" i="1"/>
  <c r="H25" i="1"/>
  <c r="T24" i="1"/>
  <c r="H19" i="1"/>
  <c r="T18" i="1"/>
  <c r="P25" i="1"/>
  <c r="S25" i="1"/>
  <c r="G25" i="1"/>
  <c r="S19" i="1"/>
  <c r="G19" i="1"/>
  <c r="R30" i="1"/>
  <c r="R17" i="1"/>
  <c r="A25" i="1"/>
  <c r="A26" i="1"/>
  <c r="G26" i="1" s="1"/>
  <c r="AC12" i="1"/>
  <c r="AC26" i="1" s="1"/>
  <c r="A24" i="1"/>
  <c r="G24" i="1" s="1"/>
  <c r="Q12" i="1"/>
  <c r="Q26" i="1" s="1"/>
  <c r="A23" i="1"/>
  <c r="G23" i="1" s="1"/>
  <c r="A22" i="1"/>
  <c r="G22" i="1" s="1"/>
  <c r="A14" i="1"/>
  <c r="G14" i="1" s="1"/>
  <c r="A21" i="1"/>
  <c r="G21" i="1" s="1"/>
  <c r="A32" i="1"/>
  <c r="S32" i="1" s="1"/>
  <c r="A20" i="1"/>
  <c r="G20" i="1" s="1"/>
  <c r="A31" i="1"/>
  <c r="G31" i="1" s="1"/>
  <c r="A19" i="1"/>
  <c r="A30" i="1"/>
  <c r="G30" i="1" s="1"/>
  <c r="A18" i="1"/>
  <c r="G18" i="1" s="1"/>
  <c r="A29" i="1"/>
  <c r="A17" i="1"/>
  <c r="G17" i="1" s="1"/>
  <c r="A28" i="1"/>
  <c r="G28" i="1" s="1"/>
  <c r="A16" i="1"/>
  <c r="G16" i="1" s="1"/>
  <c r="A27" i="1"/>
  <c r="G27" i="1" s="1"/>
  <c r="A15" i="1"/>
  <c r="G15" i="1" s="1"/>
  <c r="F12" i="1"/>
  <c r="F14" i="1" s="1"/>
  <c r="R12" i="1"/>
  <c r="R27" i="1" s="1"/>
  <c r="AB12" i="1"/>
  <c r="AB14" i="1" s="1"/>
  <c r="P12" i="1"/>
  <c r="P14" i="1" s="1"/>
  <c r="AA12" i="1"/>
  <c r="AA28" i="1" s="1"/>
  <c r="O12" i="1"/>
  <c r="O30" i="1" s="1"/>
  <c r="Z12" i="1"/>
  <c r="Z28" i="1" s="1"/>
  <c r="N12" i="1"/>
  <c r="N30" i="1" s="1"/>
  <c r="Y12" i="1"/>
  <c r="Y28" i="1" s="1"/>
  <c r="M12" i="1"/>
  <c r="M30" i="1" s="1"/>
  <c r="X12" i="1"/>
  <c r="X30" i="1" s="1"/>
  <c r="L12" i="1"/>
  <c r="L30" i="1" s="1"/>
  <c r="W12" i="1"/>
  <c r="W30" i="1" s="1"/>
  <c r="K12" i="1"/>
  <c r="K30" i="1" s="1"/>
  <c r="V12" i="1"/>
  <c r="V30" i="1" s="1"/>
  <c r="J12" i="1"/>
  <c r="J30" i="1" s="1"/>
  <c r="U12" i="1"/>
  <c r="U30" i="1" s="1"/>
  <c r="I12" i="1"/>
  <c r="I30" i="1" s="1"/>
  <c r="T12" i="1"/>
  <c r="T30" i="1" s="1"/>
  <c r="H12" i="1"/>
  <c r="H30" i="1" s="1"/>
  <c r="S12" i="1"/>
  <c r="S30" i="1" s="1"/>
  <c r="R16" i="1" l="1"/>
  <c r="R28" i="1"/>
  <c r="S18" i="1"/>
  <c r="S24" i="1"/>
  <c r="S31" i="1"/>
  <c r="H18" i="1"/>
  <c r="H24" i="1"/>
  <c r="H31" i="1"/>
  <c r="I18" i="1"/>
  <c r="I24" i="1"/>
  <c r="I31" i="1"/>
  <c r="J18" i="1"/>
  <c r="J24" i="1"/>
  <c r="J31" i="1"/>
  <c r="K18" i="1"/>
  <c r="K24" i="1"/>
  <c r="K31" i="1"/>
  <c r="L18" i="1"/>
  <c r="L24" i="1"/>
  <c r="L31" i="1"/>
  <c r="Y17" i="1"/>
  <c r="Y23" i="1"/>
  <c r="Y30" i="1"/>
  <c r="Z17" i="1"/>
  <c r="Z23" i="1"/>
  <c r="Z30" i="1"/>
  <c r="AA17" i="1"/>
  <c r="AA23" i="1"/>
  <c r="AA30" i="1"/>
  <c r="AC17" i="1"/>
  <c r="AC23" i="1"/>
  <c r="AC30" i="1"/>
  <c r="F16" i="1"/>
  <c r="G32" i="1"/>
  <c r="R31" i="1"/>
  <c r="H32" i="1"/>
  <c r="J32" i="1"/>
  <c r="K19" i="1"/>
  <c r="K25" i="1"/>
  <c r="K32" i="1"/>
  <c r="L19" i="1"/>
  <c r="L25" i="1"/>
  <c r="L32" i="1"/>
  <c r="Y18" i="1"/>
  <c r="Y24" i="1"/>
  <c r="Y31" i="1"/>
  <c r="Z18" i="1"/>
  <c r="Z24" i="1"/>
  <c r="Z31" i="1"/>
  <c r="AA18" i="1"/>
  <c r="AA24" i="1"/>
  <c r="AA31" i="1"/>
  <c r="AC18" i="1"/>
  <c r="AC24" i="1"/>
  <c r="AC31" i="1"/>
  <c r="F30" i="1"/>
  <c r="F28" i="1"/>
  <c r="R19" i="1"/>
  <c r="R32" i="1"/>
  <c r="H14" i="1"/>
  <c r="T19" i="1"/>
  <c r="T25" i="1"/>
  <c r="T32" i="1"/>
  <c r="U19" i="1"/>
  <c r="U25" i="1"/>
  <c r="U32" i="1"/>
  <c r="V19" i="1"/>
  <c r="V25" i="1"/>
  <c r="V32" i="1"/>
  <c r="W19" i="1"/>
  <c r="W25" i="1"/>
  <c r="W32" i="1"/>
  <c r="X19" i="1"/>
  <c r="X25" i="1"/>
  <c r="X32" i="1"/>
  <c r="M19" i="1"/>
  <c r="M25" i="1"/>
  <c r="M32" i="1"/>
  <c r="N19" i="1"/>
  <c r="N25" i="1"/>
  <c r="N32" i="1"/>
  <c r="O19" i="1"/>
  <c r="O25" i="1"/>
  <c r="O32" i="1"/>
  <c r="Q19" i="1"/>
  <c r="Q25" i="1"/>
  <c r="Q32" i="1"/>
  <c r="F31" i="1"/>
  <c r="R20" i="1"/>
  <c r="S14" i="1"/>
  <c r="S20" i="1"/>
  <c r="S26" i="1"/>
  <c r="T14" i="1"/>
  <c r="H20" i="1"/>
  <c r="H26" i="1"/>
  <c r="I14" i="1"/>
  <c r="I20" i="1"/>
  <c r="I26" i="1"/>
  <c r="J14" i="1"/>
  <c r="J20" i="1"/>
  <c r="J26" i="1"/>
  <c r="K14" i="1"/>
  <c r="K20" i="1"/>
  <c r="K26" i="1"/>
  <c r="L14" i="1"/>
  <c r="L20" i="1"/>
  <c r="L26" i="1"/>
  <c r="M14" i="1"/>
  <c r="Y19" i="1"/>
  <c r="Y25" i="1"/>
  <c r="Y32" i="1"/>
  <c r="Z19" i="1"/>
  <c r="Z25" i="1"/>
  <c r="Z32" i="1"/>
  <c r="AA19" i="1"/>
  <c r="AA25" i="1"/>
  <c r="AA32" i="1"/>
  <c r="AC19" i="1"/>
  <c r="AC25" i="1"/>
  <c r="AC32" i="1"/>
  <c r="F20" i="1"/>
  <c r="W24" i="1"/>
  <c r="R21" i="1"/>
  <c r="T20" i="1"/>
  <c r="T26" i="1"/>
  <c r="U14" i="1"/>
  <c r="U20" i="1"/>
  <c r="U26" i="1"/>
  <c r="V14" i="1"/>
  <c r="V20" i="1"/>
  <c r="V26" i="1"/>
  <c r="W14" i="1"/>
  <c r="W20" i="1"/>
  <c r="W26" i="1"/>
  <c r="X14" i="1"/>
  <c r="X20" i="1"/>
  <c r="X26" i="1"/>
  <c r="Y14" i="1"/>
  <c r="M20" i="1"/>
  <c r="M26" i="1"/>
  <c r="N14" i="1"/>
  <c r="N20" i="1"/>
  <c r="N26" i="1"/>
  <c r="O14" i="1"/>
  <c r="O20" i="1"/>
  <c r="O26" i="1"/>
  <c r="Q20" i="1"/>
  <c r="R14" i="1"/>
  <c r="F21" i="1"/>
  <c r="R18" i="1"/>
  <c r="I32" i="1"/>
  <c r="Q14" i="1"/>
  <c r="R22" i="1"/>
  <c r="S15" i="1"/>
  <c r="S21" i="1"/>
  <c r="S27" i="1"/>
  <c r="H15" i="1"/>
  <c r="H21" i="1"/>
  <c r="H27" i="1"/>
  <c r="I15" i="1"/>
  <c r="I21" i="1"/>
  <c r="I27" i="1"/>
  <c r="J15" i="1"/>
  <c r="J21" i="1"/>
  <c r="J27" i="1"/>
  <c r="K15" i="1"/>
  <c r="K21" i="1"/>
  <c r="K27" i="1"/>
  <c r="L15" i="1"/>
  <c r="L21" i="1"/>
  <c r="L27" i="1"/>
  <c r="AB25" i="1"/>
  <c r="Y20" i="1"/>
  <c r="Y26" i="1"/>
  <c r="Z14" i="1"/>
  <c r="Z20" i="1"/>
  <c r="Z26" i="1"/>
  <c r="AA14" i="1"/>
  <c r="AA20" i="1"/>
  <c r="AA26" i="1"/>
  <c r="AC20" i="1"/>
  <c r="F15" i="1"/>
  <c r="F22" i="1"/>
  <c r="W18" i="1"/>
  <c r="R23" i="1"/>
  <c r="T15" i="1"/>
  <c r="T21" i="1"/>
  <c r="T27" i="1"/>
  <c r="U15" i="1"/>
  <c r="U21" i="1"/>
  <c r="U27" i="1"/>
  <c r="V15" i="1"/>
  <c r="V21" i="1"/>
  <c r="V27" i="1"/>
  <c r="W15" i="1"/>
  <c r="W21" i="1"/>
  <c r="W27" i="1"/>
  <c r="X15" i="1"/>
  <c r="X21" i="1"/>
  <c r="X27" i="1"/>
  <c r="M15" i="1"/>
  <c r="M21" i="1"/>
  <c r="M27" i="1"/>
  <c r="N15" i="1"/>
  <c r="N34" i="1" s="1"/>
  <c r="N21" i="1"/>
  <c r="N27" i="1"/>
  <c r="O15" i="1"/>
  <c r="O21" i="1"/>
  <c r="O27" i="1"/>
  <c r="Q15" i="1"/>
  <c r="Q21" i="1"/>
  <c r="Q27" i="1"/>
  <c r="F27" i="1"/>
  <c r="F24" i="1"/>
  <c r="AC14" i="1"/>
  <c r="R24" i="1"/>
  <c r="S16" i="1"/>
  <c r="S22" i="1"/>
  <c r="S28" i="1"/>
  <c r="H16" i="1"/>
  <c r="H22" i="1"/>
  <c r="H28" i="1"/>
  <c r="I16" i="1"/>
  <c r="I22" i="1"/>
  <c r="I34" i="1" s="1"/>
  <c r="I28" i="1"/>
  <c r="J16" i="1"/>
  <c r="J22" i="1"/>
  <c r="J28" i="1"/>
  <c r="K16" i="1"/>
  <c r="K22" i="1"/>
  <c r="K28" i="1"/>
  <c r="L16" i="1"/>
  <c r="L22" i="1"/>
  <c r="L28" i="1"/>
  <c r="Y15" i="1"/>
  <c r="Y21" i="1"/>
  <c r="Y27" i="1"/>
  <c r="Z15" i="1"/>
  <c r="Z21" i="1"/>
  <c r="Z27" i="1"/>
  <c r="AA15" i="1"/>
  <c r="AA21" i="1"/>
  <c r="AA27" i="1"/>
  <c r="AC15" i="1"/>
  <c r="AC21" i="1"/>
  <c r="AC27" i="1"/>
  <c r="F18" i="1"/>
  <c r="F26" i="1"/>
  <c r="R25" i="1"/>
  <c r="T16" i="1"/>
  <c r="T22" i="1"/>
  <c r="T34" i="1" s="1"/>
  <c r="T28" i="1"/>
  <c r="U16" i="1"/>
  <c r="U22" i="1"/>
  <c r="U28" i="1"/>
  <c r="V16" i="1"/>
  <c r="V22" i="1"/>
  <c r="V28" i="1"/>
  <c r="W16" i="1"/>
  <c r="W22" i="1"/>
  <c r="W28" i="1"/>
  <c r="X16" i="1"/>
  <c r="X22" i="1"/>
  <c r="X28" i="1"/>
  <c r="M16" i="1"/>
  <c r="M22" i="1"/>
  <c r="M28" i="1"/>
  <c r="N16" i="1"/>
  <c r="N22" i="1"/>
  <c r="N28" i="1"/>
  <c r="O16" i="1"/>
  <c r="O22" i="1"/>
  <c r="O34" i="1" s="1"/>
  <c r="O28" i="1"/>
  <c r="Q16" i="1"/>
  <c r="Q22" i="1"/>
  <c r="Q28" i="1"/>
  <c r="F19" i="1"/>
  <c r="F17" i="1"/>
  <c r="W31" i="1"/>
  <c r="P18" i="1"/>
  <c r="P24" i="1"/>
  <c r="P27" i="1"/>
  <c r="P21" i="1"/>
  <c r="P30" i="1"/>
  <c r="P16" i="1"/>
  <c r="P17" i="1"/>
  <c r="P23" i="1"/>
  <c r="P28" i="1"/>
  <c r="P22" i="1"/>
  <c r="P19" i="1"/>
  <c r="P15" i="1"/>
  <c r="P20" i="1"/>
  <c r="P26" i="1"/>
  <c r="P31" i="1"/>
  <c r="P32" i="1"/>
  <c r="R26" i="1"/>
  <c r="S17" i="1"/>
  <c r="S23" i="1"/>
  <c r="H17" i="1"/>
  <c r="H34" i="1" s="1"/>
  <c r="H23" i="1"/>
  <c r="I17" i="1"/>
  <c r="I23" i="1"/>
  <c r="J17" i="1"/>
  <c r="J23" i="1"/>
  <c r="K17" i="1"/>
  <c r="K23" i="1"/>
  <c r="L17" i="1"/>
  <c r="L23" i="1"/>
  <c r="Y16" i="1"/>
  <c r="Y22" i="1"/>
  <c r="Z16" i="1"/>
  <c r="Z22" i="1"/>
  <c r="AA16" i="1"/>
  <c r="AA22" i="1"/>
  <c r="AC16" i="1"/>
  <c r="AC22" i="1"/>
  <c r="AC28" i="1"/>
  <c r="F32" i="1"/>
  <c r="F23" i="1"/>
  <c r="AB30" i="1"/>
  <c r="AB16" i="1"/>
  <c r="AB19" i="1"/>
  <c r="AB21" i="1"/>
  <c r="AB18" i="1"/>
  <c r="AB24" i="1"/>
  <c r="AB22" i="1"/>
  <c r="AB31" i="1"/>
  <c r="AB15" i="1"/>
  <c r="AB28" i="1"/>
  <c r="AB17" i="1"/>
  <c r="AB20" i="1"/>
  <c r="AB23" i="1"/>
  <c r="AB27" i="1"/>
  <c r="AB32" i="1"/>
  <c r="AB26" i="1"/>
  <c r="R15" i="1"/>
  <c r="T17" i="1"/>
  <c r="T23" i="1"/>
  <c r="U17" i="1"/>
  <c r="U23" i="1"/>
  <c r="V17" i="1"/>
  <c r="V23" i="1"/>
  <c r="W17" i="1"/>
  <c r="W23" i="1"/>
  <c r="X17" i="1"/>
  <c r="X34" i="1" s="1"/>
  <c r="X23" i="1"/>
  <c r="M17" i="1"/>
  <c r="M23" i="1"/>
  <c r="N17" i="1"/>
  <c r="N23" i="1"/>
  <c r="O17" i="1"/>
  <c r="O23" i="1"/>
  <c r="Q17" i="1"/>
  <c r="Q23" i="1"/>
  <c r="Q30" i="1"/>
  <c r="F25" i="1"/>
  <c r="F29" i="1"/>
  <c r="G29" i="1"/>
  <c r="G34" i="1" s="1"/>
  <c r="S29" i="1"/>
  <c r="S34" i="1" s="1"/>
  <c r="H29" i="1"/>
  <c r="T29" i="1"/>
  <c r="U29" i="1"/>
  <c r="I29" i="1"/>
  <c r="AB29" i="1"/>
  <c r="J29" i="1"/>
  <c r="V29" i="1"/>
  <c r="K29" i="1"/>
  <c r="W29" i="1"/>
  <c r="O29" i="1"/>
  <c r="L29" i="1"/>
  <c r="X29" i="1"/>
  <c r="M29" i="1"/>
  <c r="Y29" i="1"/>
  <c r="N29" i="1"/>
  <c r="Z29" i="1"/>
  <c r="AA29" i="1"/>
  <c r="P29" i="1"/>
  <c r="Q29" i="1"/>
  <c r="AC29" i="1"/>
  <c r="R29" i="1"/>
  <c r="U34" i="1"/>
  <c r="M34" i="1" l="1"/>
  <c r="W34" i="1"/>
  <c r="Q34" i="1"/>
  <c r="J34" i="1"/>
  <c r="J35" i="1" s="1"/>
  <c r="J36" i="1" s="1"/>
  <c r="J38" i="1" s="1"/>
  <c r="K34" i="1"/>
  <c r="AB34" i="1"/>
  <c r="AB35" i="1" s="1"/>
  <c r="AB42" i="1" s="1"/>
  <c r="AB50" i="1" s="1"/>
  <c r="V34" i="1"/>
  <c r="P34" i="1"/>
  <c r="AA34" i="1"/>
  <c r="K5" i="2" s="1"/>
  <c r="L34" i="1"/>
  <c r="L35" i="1" s="1"/>
  <c r="L42" i="1" s="1"/>
  <c r="R34" i="1"/>
  <c r="L5" i="2" s="1"/>
  <c r="AC34" i="1"/>
  <c r="AC35" i="1" s="1"/>
  <c r="AC42" i="1" s="1"/>
  <c r="AC50" i="1" s="1"/>
  <c r="Z34" i="1"/>
  <c r="Y34" i="1"/>
  <c r="Y35" i="1"/>
  <c r="Y36" i="1" s="1"/>
  <c r="Y38" i="1" s="1"/>
  <c r="S35" i="1"/>
  <c r="S36" i="1" s="1"/>
  <c r="S38" i="1" s="1"/>
  <c r="V35" i="1"/>
  <c r="V36" i="1" s="1"/>
  <c r="V38" i="1" s="1"/>
  <c r="M35" i="1"/>
  <c r="M42" i="1" s="1"/>
  <c r="M50" i="1" s="1"/>
  <c r="K35" i="1"/>
  <c r="K42" i="1" s="1"/>
  <c r="K50" i="1" s="1"/>
  <c r="P35" i="1"/>
  <c r="P42" i="1" s="1"/>
  <c r="P50" i="1" s="1"/>
  <c r="N35" i="1"/>
  <c r="N42" i="1" s="1"/>
  <c r="N50" i="1" s="1"/>
  <c r="G35" i="1"/>
  <c r="G42" i="1" s="1"/>
  <c r="G50" i="1" s="1"/>
  <c r="W35" i="1"/>
  <c r="W36" i="1" s="1"/>
  <c r="W38" i="1" s="1"/>
  <c r="J4" i="2"/>
  <c r="I35" i="1"/>
  <c r="I42" i="1" s="1"/>
  <c r="D5" i="2"/>
  <c r="U35" i="1"/>
  <c r="U42" i="1" s="1"/>
  <c r="I5" i="2"/>
  <c r="X35" i="1"/>
  <c r="X42" i="1" s="1"/>
  <c r="J5" i="2"/>
  <c r="T35" i="1"/>
  <c r="T42" i="1" s="1"/>
  <c r="T50" i="1" s="1"/>
  <c r="I4" i="2"/>
  <c r="H4" i="2"/>
  <c r="O35" i="1"/>
  <c r="O36" i="1" s="1"/>
  <c r="O38" i="1" s="1"/>
  <c r="E4" i="2"/>
  <c r="F5" i="2"/>
  <c r="F35" i="1"/>
  <c r="F42" i="1" s="1"/>
  <c r="G5" i="2"/>
  <c r="C5" i="2"/>
  <c r="Z35" i="1"/>
  <c r="Z42" i="1" s="1"/>
  <c r="Z50" i="1" s="1"/>
  <c r="K4" i="2"/>
  <c r="L4" i="2" s="1"/>
  <c r="Q35" i="1"/>
  <c r="Q42" i="1" s="1"/>
  <c r="Q50" i="1" s="1"/>
  <c r="F4" i="2"/>
  <c r="G4" i="2" s="1"/>
  <c r="H35" i="1"/>
  <c r="H36" i="1" s="1"/>
  <c r="H38" i="1" s="1"/>
  <c r="C4" i="2"/>
  <c r="AA35" i="1" l="1"/>
  <c r="AA42" i="1" s="1"/>
  <c r="H5" i="2"/>
  <c r="R35" i="1"/>
  <c r="R36" i="1" s="1"/>
  <c r="R38" i="1" s="1"/>
  <c r="E5" i="2"/>
  <c r="D4" i="2"/>
  <c r="M36" i="1"/>
  <c r="M38" i="1" s="1"/>
  <c r="S42" i="1"/>
  <c r="S50" i="1" s="1"/>
  <c r="H42" i="1"/>
  <c r="H50" i="1" s="1"/>
  <c r="Y42" i="1"/>
  <c r="Y50" i="1" s="1"/>
  <c r="AB36" i="1"/>
  <c r="AB38" i="1" s="1"/>
  <c r="P36" i="1"/>
  <c r="P38" i="1" s="1"/>
  <c r="AA36" i="1"/>
  <c r="AA38" i="1" s="1"/>
  <c r="O42" i="1"/>
  <c r="F9" i="2" s="1"/>
  <c r="F44" i="2" s="1"/>
  <c r="L36" i="1"/>
  <c r="L38" i="1" s="1"/>
  <c r="V42" i="1"/>
  <c r="V50" i="1" s="1"/>
  <c r="AC46" i="1"/>
  <c r="T36" i="1"/>
  <c r="T38" i="1" s="1"/>
  <c r="H7" i="2" s="1"/>
  <c r="AC36" i="1"/>
  <c r="AC38" i="1" s="1"/>
  <c r="U50" i="1"/>
  <c r="G36" i="1"/>
  <c r="G38" i="1" s="1"/>
  <c r="W42" i="1"/>
  <c r="W50" i="1" s="1"/>
  <c r="G46" i="1"/>
  <c r="AA50" i="1"/>
  <c r="K11" i="2" s="1"/>
  <c r="K9" i="2"/>
  <c r="J44" i="2" s="1"/>
  <c r="N36" i="1"/>
  <c r="N38" i="1" s="1"/>
  <c r="Z36" i="1"/>
  <c r="Z38" i="1" s="1"/>
  <c r="Q46" i="1"/>
  <c r="X50" i="1"/>
  <c r="F36" i="1"/>
  <c r="F38" i="1" s="1"/>
  <c r="K36" i="1"/>
  <c r="K38" i="1" s="1"/>
  <c r="I50" i="1"/>
  <c r="J42" i="1"/>
  <c r="J50" i="1" s="1"/>
  <c r="L50" i="1"/>
  <c r="E11" i="2" s="1"/>
  <c r="E9" i="2"/>
  <c r="E44" i="2" s="1"/>
  <c r="F50" i="1"/>
  <c r="R42" i="1"/>
  <c r="R46" i="1" s="1"/>
  <c r="Q36" i="1"/>
  <c r="Q38" i="1" s="1"/>
  <c r="I36" i="1"/>
  <c r="I38" i="1" s="1"/>
  <c r="U36" i="1"/>
  <c r="U38" i="1" s="1"/>
  <c r="I7" i="2" s="1"/>
  <c r="X36" i="1"/>
  <c r="X38" i="1" s="1"/>
  <c r="F46" i="1"/>
  <c r="U46" i="1"/>
  <c r="L46" i="1"/>
  <c r="X46" i="1"/>
  <c r="M46" i="1"/>
  <c r="N46" i="1"/>
  <c r="AB46" i="1"/>
  <c r="P46" i="1"/>
  <c r="K46" i="1"/>
  <c r="Z46" i="1"/>
  <c r="T46" i="1"/>
  <c r="I46" i="1"/>
  <c r="AA46" i="1"/>
  <c r="O50" i="1" l="1"/>
  <c r="F11" i="2" s="1"/>
  <c r="J11" i="2"/>
  <c r="F7" i="2"/>
  <c r="Y46" i="1"/>
  <c r="J10" i="2" s="1"/>
  <c r="C7" i="2"/>
  <c r="C9" i="2"/>
  <c r="C44" i="2" s="1"/>
  <c r="H46" i="1"/>
  <c r="C10" i="2" s="1"/>
  <c r="O46" i="1"/>
  <c r="F10" i="2" s="1"/>
  <c r="S46" i="1"/>
  <c r="H10" i="2" s="1"/>
  <c r="J9" i="2"/>
  <c r="I44" i="2" s="1"/>
  <c r="C11" i="2"/>
  <c r="K7" i="2"/>
  <c r="V46" i="1"/>
  <c r="E7" i="2"/>
  <c r="E10" i="2"/>
  <c r="J7" i="2"/>
  <c r="I11" i="2"/>
  <c r="W46" i="1"/>
  <c r="D9" i="2"/>
  <c r="D44" i="2" s="1"/>
  <c r="D11" i="2"/>
  <c r="J46" i="1"/>
  <c r="D10" i="2" s="1"/>
  <c r="K10" i="2"/>
  <c r="I9" i="2"/>
  <c r="H44" i="2" s="1"/>
  <c r="R50" i="1"/>
  <c r="H11" i="2" s="1"/>
  <c r="H9" i="2"/>
  <c r="G44" i="2" s="1"/>
  <c r="D7" i="2"/>
  <c r="G9" i="2" l="1"/>
  <c r="G11" i="2"/>
  <c r="I10" i="2"/>
  <c r="L10" i="2" s="1"/>
  <c r="G7" i="2"/>
  <c r="L7" i="2"/>
  <c r="L11" i="2"/>
  <c r="L9" i="2"/>
  <c r="G10" i="2"/>
</calcChain>
</file>

<file path=xl/sharedStrings.xml><?xml version="1.0" encoding="utf-8"?>
<sst xmlns="http://schemas.openxmlformats.org/spreadsheetml/2006/main" count="90" uniqueCount="70">
  <si>
    <t>Jim Halpert</t>
  </si>
  <si>
    <t>Dwight Shrute</t>
  </si>
  <si>
    <t>Phyllis Lapin-Vance</t>
  </si>
  <si>
    <t>Stanley Hudson</t>
  </si>
  <si>
    <t>Pam Beasley</t>
  </si>
  <si>
    <t>Andy Bernard</t>
  </si>
  <si>
    <t>Ryan Howard</t>
  </si>
  <si>
    <t>Michael Scott</t>
  </si>
  <si>
    <t>Karen Filippelli</t>
  </si>
  <si>
    <t>Todd Packer</t>
  </si>
  <si>
    <t>Clark Green</t>
  </si>
  <si>
    <t>Danny Cordray</t>
  </si>
  <si>
    <t>Hire Date</t>
  </si>
  <si>
    <t>Q2 TBH</t>
  </si>
  <si>
    <t>Q3 TBH</t>
  </si>
  <si>
    <t>Q4 TBH</t>
  </si>
  <si>
    <t>Resource</t>
  </si>
  <si>
    <t>Ramp</t>
  </si>
  <si>
    <t>Month 1</t>
  </si>
  <si>
    <t>Month 2</t>
  </si>
  <si>
    <t>Month 3</t>
  </si>
  <si>
    <t>Month 4</t>
  </si>
  <si>
    <t>Quota</t>
  </si>
  <si>
    <t>End Date</t>
  </si>
  <si>
    <t>Total Heads</t>
  </si>
  <si>
    <t>Quota Capacity</t>
  </si>
  <si>
    <t>Average Deal Size</t>
  </si>
  <si>
    <t>Quota: New Logo Count</t>
  </si>
  <si>
    <t>Attrition Factor</t>
  </si>
  <si>
    <t>Quota Plan</t>
  </si>
  <si>
    <t>Company Plan</t>
  </si>
  <si>
    <t>Board Plan</t>
  </si>
  <si>
    <t>Company Plan Factor</t>
  </si>
  <si>
    <t>Board Plan Factor</t>
  </si>
  <si>
    <t>Model Start Date</t>
  </si>
  <si>
    <t>Month Key</t>
  </si>
  <si>
    <t>End</t>
  </si>
  <si>
    <t>Start</t>
  </si>
  <si>
    <t>Q1-22</t>
  </si>
  <si>
    <t>Q2-22</t>
  </si>
  <si>
    <t>Q3-22</t>
  </si>
  <si>
    <t>Q4-22</t>
  </si>
  <si>
    <t>Q1-23</t>
  </si>
  <si>
    <t>Q2-23</t>
  </si>
  <si>
    <t>Q3-23</t>
  </si>
  <si>
    <t>Q4-23</t>
  </si>
  <si>
    <t>Ending Ramped Headcount</t>
  </si>
  <si>
    <t>Avg Ramped Headcount</t>
  </si>
  <si>
    <t>New Logos</t>
  </si>
  <si>
    <t>Quota: New Logo</t>
  </si>
  <si>
    <t>Sales Capacity Template</t>
  </si>
  <si>
    <t>Model Components (aka spreadsheet tabs)</t>
  </si>
  <si>
    <t>2nd Tab</t>
  </si>
  <si>
    <t>Outputs</t>
  </si>
  <si>
    <t>3rd Tab</t>
  </si>
  <si>
    <t>Model Legend</t>
  </si>
  <si>
    <t>Inputs</t>
  </si>
  <si>
    <t>ABC</t>
  </si>
  <si>
    <t>These cells are where you'll input/update data (input roster file and new hire assumptions)</t>
  </si>
  <si>
    <t>Calculations</t>
  </si>
  <si>
    <t>These cells are formulas that produce model data, and are used in outputs. Don't modify the formulas in these cells.</t>
  </si>
  <si>
    <t>These cells remain black, and are linked to the inputs and sub-calculations. The formulas in these cells should remain unchanged.</t>
  </si>
  <si>
    <t>Sales Quota Capacity and Headcount Model</t>
  </si>
  <si>
    <t>Revenue Planning</t>
  </si>
  <si>
    <t>Waterfall Input</t>
  </si>
  <si>
    <t>Quota Performance Summary</t>
  </si>
  <si>
    <t>Input your current sales rep roster and expected new hires with their potential hire dates. Input expected quotas and ramp timeframes for your reps. One can also input attrition factors and assumptions around what % of quota will be hit to create different plans: Quota Plan, Company Plan, Board Plan</t>
  </si>
  <si>
    <t>Use this tab to evaluate your plan from an annual and quarterly perspective.</t>
  </si>
  <si>
    <t>How to use this template:</t>
  </si>
  <si>
    <t xml:space="preserve">This template will calculate a quota plan for you based on inputs for your reps, quota, average deal size and attrition. 
1. Enter in your existing reps and any planned new hires along with their hire date or expected hire date respectively. (If you need more rows, please insert into the middle of the range, so the formulas incorporate any newly inserted rows).
2. Enter in a quota assumption and an average deal size assumption at the top of the template. 
3. Enter an attrition factor to account for turnover amongst reps
4. If you run multiple levels of your plan, you can enter in assumptions to trim back your quota plan for a more realistic executive/board plan. 
5. The spreadsheet will calculate the rest for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</si>
</sst>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00;;@"/>
  </numFmts>
  <fonts count="16" x14ac:knownFonts="1">
    <font>
      <sz val="11"/>
      <color theme="1"/>
      <name val="Calibri"/>
      <family val="2"/>
      <scheme val="minor"/>
    </font>
    <font>
      <sz val="11"/>
      <color theme="1"/>
      <name val="Calibri"/>
      <family val="2"/>
      <scheme val="minor"/>
    </font>
    <font>
      <sz val="8"/>
      <name val="Calibri"/>
      <family val="2"/>
      <scheme val="minor"/>
    </font>
    <font>
      <b/>
      <sz val="16"/>
      <color rgb="FFF8F8F8"/>
      <name val="Calibri"/>
      <family val="2"/>
    </font>
    <font>
      <sz val="11"/>
      <color theme="1"/>
      <name val="Calibri"/>
      <family val="2"/>
    </font>
    <font>
      <b/>
      <sz val="11"/>
      <color rgb="FFF8F8F8"/>
      <name val="Calibri"/>
      <family val="2"/>
    </font>
    <font>
      <b/>
      <sz val="11"/>
      <color theme="1"/>
      <name val="Calibri"/>
      <family val="2"/>
    </font>
    <font>
      <sz val="11"/>
      <color rgb="FFF8F8F8"/>
      <name val="Calibri"/>
      <family val="2"/>
    </font>
    <font>
      <sz val="18"/>
      <color rgb="FF000000"/>
      <name val="Calibri"/>
      <family val="2"/>
      <scheme val="minor"/>
    </font>
    <font>
      <sz val="14"/>
      <color rgb="FF000000"/>
      <name val="Calibri"/>
      <family val="2"/>
      <scheme val="minor"/>
    </font>
    <font>
      <sz val="18"/>
      <color rgb="FF00008D"/>
      <name val="Calibri"/>
      <family val="2"/>
      <scheme val="minor"/>
    </font>
    <font>
      <b/>
      <sz val="16"/>
      <color theme="0"/>
      <name val="Calibri"/>
      <family val="2"/>
      <scheme val="minor"/>
    </font>
    <font>
      <sz val="16"/>
      <color theme="0"/>
      <name val="Calibri"/>
      <family val="2"/>
      <scheme val="minor"/>
    </font>
    <font>
      <sz val="16"/>
      <color rgb="FF000000"/>
      <name val="Calibri"/>
      <family val="2"/>
      <scheme val="minor"/>
    </font>
    <font>
      <b/>
      <sz val="14"/>
      <color rgb="FF000000"/>
      <name val="Calibri"/>
      <family val="2"/>
      <scheme val="minor"/>
    </font>
    <font>
      <sz val="16"/>
      <color theme="1"/>
      <name val="Calibri"/>
      <family val="2"/>
    </font>
  </fonts>
  <fills count="10">
    <fill>
      <patternFill patternType="none"/>
    </fill>
    <fill>
      <patternFill patternType="gray125"/>
    </fill>
    <fill>
      <patternFill patternType="solid">
        <fgColor rgb="FF000087"/>
        <bgColor indexed="64"/>
      </patternFill>
    </fill>
    <fill>
      <patternFill patternType="solid">
        <fgColor rgb="FFB7E3E4"/>
        <bgColor indexed="64"/>
      </patternFill>
    </fill>
    <fill>
      <patternFill patternType="solid">
        <fgColor rgb="FFF3F7FD"/>
        <bgColor indexed="64"/>
      </patternFill>
    </fill>
    <fill>
      <patternFill patternType="solid">
        <fgColor rgb="FF0F0F4D"/>
        <bgColor indexed="64"/>
      </patternFill>
    </fill>
    <fill>
      <patternFill patternType="solid">
        <fgColor rgb="FFF8F8F8"/>
        <bgColor indexed="64"/>
      </patternFill>
    </fill>
    <fill>
      <patternFill patternType="solid">
        <fgColor rgb="FFE6F6F6"/>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rgb="FF61BFB9"/>
      </left>
      <right style="thin">
        <color rgb="FF61BFB9"/>
      </right>
      <top style="thin">
        <color rgb="FF61BFB9"/>
      </top>
      <bottom style="thin">
        <color rgb="FF61BFB9"/>
      </bottom>
      <diagonal/>
    </border>
    <border>
      <left style="thin">
        <color indexed="64"/>
      </left>
      <right/>
      <top style="thin">
        <color indexed="64"/>
      </top>
      <bottom style="thin">
        <color indexed="64"/>
      </bottom>
      <diagonal/>
    </border>
    <border>
      <left style="thin">
        <color rgb="FF61BFB9"/>
      </left>
      <right/>
      <top style="thin">
        <color rgb="FF61BFB9"/>
      </top>
      <bottom style="thin">
        <color rgb="FF61BFB9"/>
      </bottom>
      <diagonal/>
    </border>
    <border>
      <left/>
      <right style="thin">
        <color rgb="FFF3F7FD"/>
      </right>
      <top style="thin">
        <color rgb="FFF3F7FD"/>
      </top>
      <bottom style="thin">
        <color rgb="FFF3F7FD"/>
      </bottom>
      <diagonal/>
    </border>
    <border>
      <left style="thin">
        <color rgb="FFF3F7FD"/>
      </left>
      <right style="thin">
        <color rgb="FFF3F7FD"/>
      </right>
      <top style="thin">
        <color rgb="FFF3F7FD"/>
      </top>
      <bottom/>
      <diagonal/>
    </border>
    <border>
      <left style="thin">
        <color rgb="FFF8F8F8"/>
      </left>
      <right/>
      <top style="thin">
        <color rgb="FFF8F8F8"/>
      </top>
      <bottom style="thin">
        <color rgb="FFF8F8F8"/>
      </bottom>
      <diagonal/>
    </border>
    <border>
      <left style="thin">
        <color indexed="64"/>
      </left>
      <right style="thin">
        <color indexed="64"/>
      </right>
      <top style="thin">
        <color indexed="64"/>
      </top>
      <bottom/>
      <diagonal/>
    </border>
    <border>
      <left style="thin">
        <color rgb="FFF3F7FD"/>
      </left>
      <right/>
      <top style="thin">
        <color rgb="FFF3F7FD"/>
      </top>
      <bottom/>
      <diagonal/>
    </border>
    <border>
      <left style="thin">
        <color rgb="FFF3F7FD"/>
      </left>
      <right/>
      <top style="thin">
        <color rgb="FFF3F7FD"/>
      </top>
      <bottom style="thin">
        <color rgb="FFF3F7FD"/>
      </bottom>
      <diagonal/>
    </border>
    <border>
      <left/>
      <right style="thin">
        <color rgb="FF61BFB9"/>
      </right>
      <top style="thin">
        <color rgb="FF61BFB9"/>
      </top>
      <bottom style="thin">
        <color rgb="FF61BFB9"/>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thin">
        <color theme="0" tint="-0.249977111117893"/>
      </bottom>
      <diagonal/>
    </border>
    <border>
      <left/>
      <right/>
      <top/>
      <bottom style="thin">
        <color theme="0" tint="-0.249977111117893"/>
      </bottom>
      <diagonal/>
    </border>
    <border>
      <left/>
      <right style="thin">
        <color theme="4" tint="0.79998168889431442"/>
      </right>
      <top/>
      <bottom style="thin">
        <color theme="0" tint="-0.249977111117893"/>
      </bottom>
      <diagonal/>
    </border>
    <border>
      <left style="thin">
        <color rgb="FF61BFB9"/>
      </left>
      <right style="thin">
        <color rgb="FF61BFB9"/>
      </right>
      <top style="thin">
        <color rgb="FF61BFB9"/>
      </top>
      <bottom/>
      <diagonal/>
    </border>
    <border>
      <left style="thin">
        <color rgb="FF61BFB9"/>
      </left>
      <right style="thin">
        <color rgb="FF61BFB9"/>
      </right>
      <top/>
      <bottom style="thin">
        <color rgb="FF61BFB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3" fillId="5" borderId="0" xfId="0" applyFont="1" applyFill="1" applyAlignment="1">
      <alignment vertical="center"/>
    </xf>
    <xf numFmtId="0" fontId="4" fillId="6" borderId="0" xfId="0" applyFont="1" applyFill="1"/>
    <xf numFmtId="0" fontId="4" fillId="6" borderId="0" xfId="0" applyFont="1" applyFill="1" applyAlignment="1">
      <alignment horizontal="center"/>
    </xf>
    <xf numFmtId="17" fontId="5" fillId="2" borderId="5" xfId="0" quotePrefix="1" applyNumberFormat="1" applyFont="1" applyFill="1" applyBorder="1" applyAlignment="1">
      <alignment horizontal="center"/>
    </xf>
    <xf numFmtId="0" fontId="5" fillId="2" borderId="5" xfId="0" quotePrefix="1" applyNumberFormat="1" applyFont="1" applyFill="1" applyBorder="1" applyAlignment="1">
      <alignment horizontal="center"/>
    </xf>
    <xf numFmtId="17" fontId="5" fillId="2" borderId="9" xfId="0" quotePrefix="1" applyNumberFormat="1" applyFont="1" applyFill="1" applyBorder="1" applyAlignment="1">
      <alignment horizontal="center"/>
    </xf>
    <xf numFmtId="166" fontId="4" fillId="7" borderId="1" xfId="1" applyNumberFormat="1" applyFont="1" applyFill="1" applyBorder="1" applyAlignment="1">
      <alignment horizontal="center"/>
    </xf>
    <xf numFmtId="166" fontId="4" fillId="3" borderId="1" xfId="1" applyNumberFormat="1" applyFont="1" applyFill="1" applyBorder="1" applyAlignment="1">
      <alignment horizontal="center"/>
    </xf>
    <xf numFmtId="0" fontId="4" fillId="6" borderId="1" xfId="0" applyFont="1" applyFill="1" applyBorder="1" applyAlignment="1">
      <alignment horizontal="center"/>
    </xf>
    <xf numFmtId="1" fontId="4" fillId="7" borderId="1" xfId="1" applyNumberFormat="1" applyFont="1" applyFill="1" applyBorder="1" applyAlignment="1">
      <alignment horizontal="center"/>
    </xf>
    <xf numFmtId="1" fontId="4" fillId="7" borderId="3" xfId="1" applyNumberFormat="1" applyFont="1" applyFill="1" applyBorder="1" applyAlignment="1">
      <alignment horizontal="center"/>
    </xf>
    <xf numFmtId="1" fontId="4" fillId="3" borderId="1" xfId="1" applyNumberFormat="1" applyFont="1" applyFill="1" applyBorder="1" applyAlignment="1">
      <alignment horizontal="center"/>
    </xf>
    <xf numFmtId="1" fontId="4" fillId="7" borderId="10" xfId="1" applyNumberFormat="1" applyFont="1" applyFill="1" applyBorder="1" applyAlignment="1">
      <alignment horizontal="center"/>
    </xf>
    <xf numFmtId="164" fontId="4" fillId="6" borderId="0" xfId="0" applyNumberFormat="1" applyFont="1" applyFill="1" applyAlignment="1">
      <alignment horizontal="center"/>
    </xf>
    <xf numFmtId="164" fontId="4" fillId="7" borderId="1" xfId="1" applyNumberFormat="1" applyFont="1" applyFill="1" applyBorder="1" applyAlignment="1">
      <alignment horizontal="center"/>
    </xf>
    <xf numFmtId="164" fontId="4" fillId="3" borderId="1" xfId="1" applyNumberFormat="1" applyFont="1" applyFill="1" applyBorder="1" applyAlignment="1">
      <alignment horizontal="center"/>
    </xf>
    <xf numFmtId="0" fontId="4" fillId="5" borderId="0" xfId="0" applyFont="1" applyFill="1"/>
    <xf numFmtId="0" fontId="4" fillId="0" borderId="0" xfId="0" applyFont="1"/>
    <xf numFmtId="0" fontId="4" fillId="4" borderId="0" xfId="0" applyFont="1" applyFill="1"/>
    <xf numFmtId="14" fontId="4" fillId="4" borderId="0" xfId="0" applyNumberFormat="1" applyFont="1" applyFill="1"/>
    <xf numFmtId="0" fontId="6" fillId="6" borderId="0" xfId="0" applyFont="1" applyFill="1"/>
    <xf numFmtId="0" fontId="5" fillId="2" borderId="2" xfId="0" applyFont="1" applyFill="1" applyBorder="1" applyAlignment="1">
      <alignment horizontal="center"/>
    </xf>
    <xf numFmtId="0" fontId="6" fillId="4" borderId="0" xfId="0" applyFont="1" applyFill="1"/>
    <xf numFmtId="0" fontId="5" fillId="2" borderId="7" xfId="0" applyFont="1" applyFill="1" applyBorder="1" applyAlignment="1">
      <alignment horizontal="center"/>
    </xf>
    <xf numFmtId="9" fontId="4" fillId="8" borderId="1" xfId="0" applyNumberFormat="1" applyFont="1" applyFill="1" applyBorder="1" applyAlignment="1">
      <alignment horizontal="center"/>
    </xf>
    <xf numFmtId="0" fontId="6" fillId="0" borderId="0" xfId="0" applyFont="1"/>
    <xf numFmtId="0" fontId="5" fillId="2" borderId="6" xfId="0" applyFont="1" applyFill="1" applyBorder="1" applyAlignment="1">
      <alignment horizontal="center"/>
    </xf>
    <xf numFmtId="0" fontId="7" fillId="6" borderId="0" xfId="0" applyFont="1" applyFill="1"/>
    <xf numFmtId="164" fontId="4" fillId="8" borderId="1" xfId="1" applyNumberFormat="1" applyFont="1" applyFill="1" applyBorder="1" applyAlignment="1">
      <alignment horizontal="center"/>
    </xf>
    <xf numFmtId="0" fontId="5" fillId="2" borderId="5" xfId="0" applyFont="1" applyFill="1" applyBorder="1" applyAlignment="1">
      <alignment horizontal="center"/>
    </xf>
    <xf numFmtId="0" fontId="4" fillId="4" borderId="0" xfId="0" applyNumberFormat="1" applyFont="1" applyFill="1" applyAlignment="1">
      <alignment horizontal="center"/>
    </xf>
    <xf numFmtId="165" fontId="4" fillId="3" borderId="4" xfId="1" applyNumberFormat="1" applyFont="1" applyFill="1" applyBorder="1" applyAlignment="1">
      <alignment horizontal="center"/>
    </xf>
    <xf numFmtId="0" fontId="4" fillId="6" borderId="0" xfId="0" applyNumberFormat="1" applyFont="1" applyFill="1" applyAlignment="1">
      <alignment horizontal="center"/>
    </xf>
    <xf numFmtId="0" fontId="4" fillId="0" borderId="0" xfId="0" applyNumberFormat="1" applyFont="1" applyAlignment="1">
      <alignment horizontal="center"/>
    </xf>
    <xf numFmtId="0" fontId="6" fillId="6" borderId="0" xfId="0" applyFont="1" applyFill="1" applyAlignment="1">
      <alignment horizontal="center"/>
    </xf>
    <xf numFmtId="0" fontId="6" fillId="0" borderId="0" xfId="0" applyFont="1" applyAlignment="1">
      <alignment horizontal="center"/>
    </xf>
    <xf numFmtId="14" fontId="4" fillId="8" borderId="1" xfId="0" applyNumberFormat="1" applyFont="1" applyFill="1" applyBorder="1" applyAlignment="1">
      <alignment horizontal="center"/>
    </xf>
    <xf numFmtId="0" fontId="4" fillId="8" borderId="1" xfId="0" applyFont="1" applyFill="1" applyBorder="1" applyAlignment="1">
      <alignment horizontal="center"/>
    </xf>
    <xf numFmtId="2" fontId="4" fillId="4" borderId="0" xfId="0" applyNumberFormat="1" applyFont="1" applyFill="1" applyAlignment="1">
      <alignment horizontal="center"/>
    </xf>
    <xf numFmtId="2" fontId="4" fillId="6" borderId="0" xfId="0" applyNumberFormat="1" applyFont="1" applyFill="1" applyAlignment="1">
      <alignment horizontal="center"/>
    </xf>
    <xf numFmtId="2" fontId="5" fillId="2" borderId="8" xfId="0" applyNumberFormat="1" applyFont="1" applyFill="1" applyBorder="1" applyAlignment="1">
      <alignment horizontal="center"/>
    </xf>
    <xf numFmtId="2" fontId="4" fillId="7" borderId="1" xfId="0" applyNumberFormat="1" applyFont="1" applyFill="1" applyBorder="1" applyAlignment="1">
      <alignment horizontal="center"/>
    </xf>
    <xf numFmtId="164" fontId="4" fillId="4" borderId="0" xfId="1" applyNumberFormat="1" applyFont="1" applyFill="1"/>
    <xf numFmtId="164" fontId="4" fillId="6" borderId="0" xfId="1" applyNumberFormat="1" applyFont="1" applyFill="1"/>
    <xf numFmtId="0" fontId="5" fillId="2" borderId="8" xfId="0" applyFont="1" applyFill="1" applyBorder="1" applyAlignment="1">
      <alignment horizontal="center"/>
    </xf>
    <xf numFmtId="164" fontId="4" fillId="4" borderId="0" xfId="1" applyNumberFormat="1" applyFont="1" applyFill="1" applyAlignment="1">
      <alignment horizontal="center"/>
    </xf>
    <xf numFmtId="164" fontId="4" fillId="6" borderId="0" xfId="1" applyNumberFormat="1" applyFont="1" applyFill="1" applyAlignment="1">
      <alignment horizontal="center"/>
    </xf>
    <xf numFmtId="164" fontId="5" fillId="2" borderId="8" xfId="1" applyNumberFormat="1" applyFont="1" applyFill="1" applyBorder="1" applyAlignment="1">
      <alignment horizontal="center"/>
    </xf>
    <xf numFmtId="9" fontId="4" fillId="8" borderId="1" xfId="2" applyFont="1" applyFill="1" applyBorder="1" applyAlignment="1">
      <alignment horizontal="center"/>
    </xf>
    <xf numFmtId="3" fontId="4" fillId="7" borderId="1" xfId="1" applyNumberFormat="1" applyFont="1" applyFill="1" applyBorder="1" applyAlignment="1">
      <alignment horizontal="center"/>
    </xf>
    <xf numFmtId="0" fontId="8" fillId="9" borderId="0" xfId="0" applyFont="1" applyFill="1"/>
    <xf numFmtId="0" fontId="9" fillId="9" borderId="0" xfId="0" applyFont="1" applyFill="1"/>
    <xf numFmtId="0" fontId="10" fillId="9" borderId="0" xfId="0" applyFont="1" applyFill="1"/>
    <xf numFmtId="0" fontId="11" fillId="5" borderId="0" xfId="0" applyFont="1" applyFill="1"/>
    <xf numFmtId="0" fontId="12" fillId="5" borderId="0" xfId="0" applyFont="1" applyFill="1"/>
    <xf numFmtId="0" fontId="13" fillId="9" borderId="0" xfId="0" applyFont="1" applyFill="1"/>
    <xf numFmtId="0" fontId="9" fillId="8" borderId="11" xfId="0" applyFont="1" applyFill="1" applyBorder="1" applyAlignment="1">
      <alignment horizontal="left" vertical="top" wrapText="1"/>
    </xf>
    <xf numFmtId="0" fontId="9" fillId="8" borderId="12" xfId="0" applyFont="1" applyFill="1" applyBorder="1" applyAlignment="1">
      <alignment horizontal="left" vertical="top" wrapText="1"/>
    </xf>
    <xf numFmtId="0" fontId="9" fillId="8" borderId="13" xfId="0" applyFont="1" applyFill="1" applyBorder="1" applyAlignment="1">
      <alignment horizontal="left" vertical="top" wrapText="1"/>
    </xf>
    <xf numFmtId="0" fontId="9" fillId="9" borderId="0" xfId="0" applyFont="1" applyFill="1" applyAlignment="1">
      <alignment vertical="center"/>
    </xf>
    <xf numFmtId="0" fontId="9" fillId="8" borderId="16" xfId="0" applyFont="1" applyFill="1" applyBorder="1" applyAlignment="1">
      <alignment horizontal="left" vertical="top" wrapText="1"/>
    </xf>
    <xf numFmtId="0" fontId="9" fillId="8" borderId="17" xfId="0" applyFont="1" applyFill="1" applyBorder="1" applyAlignment="1">
      <alignment horizontal="left" vertical="top" wrapText="1"/>
    </xf>
    <xf numFmtId="0" fontId="9" fillId="8" borderId="18" xfId="0" applyFont="1" applyFill="1" applyBorder="1" applyAlignment="1">
      <alignment horizontal="left" vertical="top" wrapText="1"/>
    </xf>
    <xf numFmtId="0" fontId="9" fillId="8" borderId="14" xfId="0" applyFont="1" applyFill="1" applyBorder="1" applyAlignment="1">
      <alignment horizontal="left" vertical="center" indent="1"/>
    </xf>
    <xf numFmtId="0" fontId="9" fillId="8" borderId="0" xfId="0" applyFont="1" applyFill="1" applyAlignment="1">
      <alignment vertical="center"/>
    </xf>
    <xf numFmtId="0" fontId="9" fillId="8" borderId="15" xfId="0" applyFont="1" applyFill="1" applyBorder="1" applyAlignment="1">
      <alignment vertical="center"/>
    </xf>
    <xf numFmtId="0" fontId="9" fillId="8" borderId="14" xfId="0" applyFont="1" applyFill="1" applyBorder="1" applyAlignment="1">
      <alignment horizontal="left" vertical="top" wrapText="1"/>
    </xf>
    <xf numFmtId="0" fontId="9" fillId="8" borderId="0" xfId="0" applyFont="1" applyFill="1" applyAlignment="1">
      <alignment horizontal="left" vertical="top" wrapText="1"/>
    </xf>
    <xf numFmtId="0" fontId="9" fillId="8" borderId="15" xfId="0" applyFont="1" applyFill="1" applyBorder="1" applyAlignment="1">
      <alignment horizontal="left" vertical="top" wrapText="1"/>
    </xf>
    <xf numFmtId="0" fontId="9" fillId="8" borderId="16" xfId="0" applyFont="1" applyFill="1" applyBorder="1" applyAlignment="1">
      <alignment horizontal="left" vertical="top" wrapText="1"/>
    </xf>
    <xf numFmtId="0" fontId="9" fillId="8" borderId="17" xfId="0" applyFont="1" applyFill="1" applyBorder="1" applyAlignment="1">
      <alignment horizontal="left" vertical="top" wrapText="1"/>
    </xf>
    <xf numFmtId="0" fontId="9" fillId="8" borderId="18" xfId="0" applyFont="1" applyFill="1" applyBorder="1" applyAlignment="1">
      <alignment horizontal="left" vertical="top" wrapText="1"/>
    </xf>
    <xf numFmtId="0" fontId="14" fillId="8" borderId="14" xfId="0" applyFont="1" applyFill="1" applyBorder="1" applyAlignment="1">
      <alignment horizontal="left" vertical="center" wrapText="1" indent="1"/>
    </xf>
    <xf numFmtId="0" fontId="14" fillId="8" borderId="19" xfId="0" applyFont="1" applyFill="1" applyBorder="1" applyAlignment="1">
      <alignment horizontal="left" vertical="center" wrapText="1" indent="1"/>
    </xf>
    <xf numFmtId="0" fontId="9" fillId="8" borderId="0" xfId="0" applyFont="1" applyFill="1" applyAlignment="1">
      <alignment vertical="center" wrapText="1"/>
    </xf>
    <xf numFmtId="0" fontId="9" fillId="8" borderId="20" xfId="0" applyFont="1" applyFill="1" applyBorder="1" applyAlignment="1">
      <alignment vertical="center" wrapText="1"/>
    </xf>
    <xf numFmtId="0" fontId="9" fillId="8" borderId="15" xfId="0" applyFont="1" applyFill="1" applyBorder="1" applyAlignment="1">
      <alignment vertical="center" wrapText="1"/>
    </xf>
    <xf numFmtId="0" fontId="9" fillId="8" borderId="21" xfId="0" applyFont="1" applyFill="1" applyBorder="1" applyAlignment="1">
      <alignment vertical="center" wrapText="1"/>
    </xf>
    <xf numFmtId="0" fontId="14" fillId="8" borderId="14" xfId="0" applyFont="1" applyFill="1" applyBorder="1" applyAlignment="1">
      <alignment horizontal="left" vertical="center" indent="1"/>
    </xf>
    <xf numFmtId="0" fontId="14" fillId="8" borderId="19" xfId="0" applyFont="1" applyFill="1" applyBorder="1" applyAlignment="1">
      <alignment horizontal="left" vertical="center" indent="1"/>
    </xf>
    <xf numFmtId="164" fontId="15" fillId="3" borderId="22" xfId="1" applyNumberFormat="1" applyFont="1" applyFill="1" applyBorder="1" applyAlignment="1">
      <alignment horizontal="center" vertical="center"/>
    </xf>
    <xf numFmtId="164" fontId="15" fillId="3" borderId="23" xfId="1" applyNumberFormat="1" applyFont="1" applyFill="1" applyBorder="1" applyAlignment="1">
      <alignment horizontal="center" vertical="center"/>
    </xf>
    <xf numFmtId="0" fontId="9" fillId="8" borderId="0" xfId="0" applyFont="1" applyFill="1" applyAlignment="1">
      <alignment horizontal="left" vertical="center" wrapText="1"/>
    </xf>
    <xf numFmtId="0" fontId="9" fillId="8" borderId="15" xfId="0" applyFont="1" applyFill="1" applyBorder="1" applyAlignment="1">
      <alignment horizontal="left" vertical="center" wrapText="1"/>
    </xf>
    <xf numFmtId="0" fontId="9" fillId="8" borderId="20" xfId="0" applyFont="1" applyFill="1" applyBorder="1" applyAlignment="1">
      <alignment horizontal="left" vertical="center" wrapText="1"/>
    </xf>
    <xf numFmtId="0" fontId="9" fillId="8" borderId="21" xfId="0" applyFont="1" applyFill="1" applyBorder="1" applyAlignment="1">
      <alignment horizontal="left" vertical="center" wrapText="1"/>
    </xf>
    <xf numFmtId="164" fontId="15" fillId="8" borderId="22" xfId="1" applyNumberFormat="1" applyFont="1" applyFill="1" applyBorder="1" applyAlignment="1">
      <alignment horizontal="center" vertical="center"/>
    </xf>
    <xf numFmtId="164" fontId="15" fillId="8" borderId="23" xfId="1" applyNumberFormat="1" applyFont="1" applyFill="1" applyBorder="1" applyAlignment="1">
      <alignment horizontal="center" vertical="center"/>
    </xf>
    <xf numFmtId="3" fontId="15" fillId="7" borderId="22" xfId="1" applyNumberFormat="1" applyFont="1" applyFill="1" applyBorder="1" applyAlignment="1">
      <alignment horizontal="center" vertical="center"/>
    </xf>
    <xf numFmtId="3" fontId="15" fillId="7" borderId="23" xfId="1"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61BFB9"/>
      <color rgb="FFB7E3E4"/>
      <color rgb="FFE6F6F6"/>
      <color rgb="FFF8F8F8"/>
      <color rgb="FFF3F7FD"/>
      <color rgb="FFE2818A"/>
      <color rgb="FFF6D216"/>
      <color rgb="FF000087"/>
      <color rgb="FF0F0F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'Quota Performance Summary'!$B$44</c:f>
              <c:strCache>
                <c:ptCount val="1"/>
                <c:pt idx="0">
                  <c:v>Quota Plan</c:v>
                </c:pt>
              </c:strCache>
            </c:strRef>
          </c:tx>
          <c:spPr>
            <a:solidFill>
              <a:srgbClr val="61BFB9"/>
            </a:solidFill>
            <a:ln>
              <a:noFill/>
            </a:ln>
            <a:effectLst/>
          </c:spPr>
          <c:invertIfNegative val="0"/>
          <c:cat>
            <c:strRef>
              <c:f>'Quota Performance Summary'!$C$43:$J$43</c:f>
              <c:strCache>
                <c:ptCount val="8"/>
                <c:pt idx="0">
                  <c:v>Q1-22</c:v>
                </c:pt>
                <c:pt idx="1">
                  <c:v>Q2-22</c:v>
                </c:pt>
                <c:pt idx="2">
                  <c:v>Q3-22</c:v>
                </c:pt>
                <c:pt idx="3">
                  <c:v>Q4-22</c:v>
                </c:pt>
                <c:pt idx="4">
                  <c:v>Q1-23</c:v>
                </c:pt>
                <c:pt idx="5">
                  <c:v>Q2-23</c:v>
                </c:pt>
                <c:pt idx="6">
                  <c:v>Q3-23</c:v>
                </c:pt>
                <c:pt idx="7">
                  <c:v>Q4-23</c:v>
                </c:pt>
              </c:strCache>
            </c:strRef>
          </c:cat>
          <c:val>
            <c:numRef>
              <c:f>'Quota Performance Summary'!$C$44:$J$44</c:f>
              <c:numCache>
                <c:formatCode>_(* #,##0_);_(* \(#,##0\);_(* "-"??_);_(@_)</c:formatCode>
                <c:ptCount val="8"/>
                <c:pt idx="0">
                  <c:v>1614525</c:v>
                </c:pt>
                <c:pt idx="1">
                  <c:v>1914250</c:v>
                </c:pt>
                <c:pt idx="2">
                  <c:v>2399700</c:v>
                </c:pt>
                <c:pt idx="3">
                  <c:v>2941200</c:v>
                </c:pt>
                <c:pt idx="4">
                  <c:v>3249000</c:v>
                </c:pt>
                <c:pt idx="5">
                  <c:v>3249000</c:v>
                </c:pt>
                <c:pt idx="6">
                  <c:v>3249000</c:v>
                </c:pt>
                <c:pt idx="7">
                  <c:v>3249000</c:v>
                </c:pt>
              </c:numCache>
            </c:numRef>
          </c:val>
          <c:extLst>
            <c:ext xmlns:c16="http://schemas.microsoft.com/office/drawing/2014/chart" uri="{C3380CC4-5D6E-409C-BE32-E72D297353CC}">
              <c16:uniqueId val="{00000000-4A4F-42D5-9DF2-48BE91378AF9}"/>
            </c:ext>
          </c:extLst>
        </c:ser>
        <c:dLbls>
          <c:showLegendKey val="0"/>
          <c:showVal val="0"/>
          <c:showCatName val="0"/>
          <c:showSerName val="0"/>
          <c:showPercent val="0"/>
          <c:showBubbleSize val="0"/>
        </c:dLbls>
        <c:gapWidth val="219"/>
        <c:overlap val="-27"/>
        <c:axId val="1616183712"/>
        <c:axId val="1616186208"/>
      </c:barChart>
      <c:catAx>
        <c:axId val="161618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186208"/>
        <c:crosses val="autoZero"/>
        <c:auto val="1"/>
        <c:lblAlgn val="ctr"/>
        <c:lblOffset val="100"/>
        <c:noMultiLvlLbl val="0"/>
      </c:catAx>
      <c:valAx>
        <c:axId val="16161862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183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134620</xdr:colOff>
      <xdr:row>1</xdr:row>
      <xdr:rowOff>86360</xdr:rowOff>
    </xdr:from>
    <xdr:to>
      <xdr:col>9</xdr:col>
      <xdr:colOff>544830</xdr:colOff>
      <xdr:row>3</xdr:row>
      <xdr:rowOff>19050</xdr:rowOff>
    </xdr:to>
    <xdr:pic>
      <xdr:nvPicPr>
        <xdr:cNvPr id="2" name="Picture 1">
          <a:extLst>
            <a:ext uri="{FF2B5EF4-FFF2-40B4-BE49-F238E27FC236}">
              <a16:creationId xmlns:a16="http://schemas.microsoft.com/office/drawing/2014/main" id="{8722C844-D37F-4008-9871-46A95795B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6160" y="314960"/>
          <a:ext cx="1880870" cy="515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236220</xdr:colOff>
      <xdr:row>11</xdr:row>
      <xdr:rowOff>163830</xdr:rowOff>
    </xdr:from>
    <xdr:to>
      <xdr:col>9</xdr:col>
      <xdr:colOff>190500</xdr:colOff>
      <xdr:row>27</xdr:row>
      <xdr:rowOff>102870</xdr:rowOff>
    </xdr:to>
    <xdr:graphicFrame macro="">
      <xdr:nvGraphicFramePr>
        <xdr:cNvPr id="2" name="Chart 1">
          <a:extLst>
            <a:ext uri="{FF2B5EF4-FFF2-40B4-BE49-F238E27FC236}">
              <a16:creationId xmlns:a16="http://schemas.microsoft.com/office/drawing/2014/main" id="{05476237-5033-B542-4558-17149723CB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8E1C-A653-42AC-8854-918E775C427C}">
  <dimension ref="B2:J51"/>
  <sheetViews>
    <sheetView tabSelected="1" workbookViewId="0">
      <selection activeCell="M20" sqref="M20"/>
    </sheetView>
  </sheetViews>
  <sheetFormatPr defaultColWidth="10.77734375" defaultRowHeight="18" x14ac:dyDescent="0.35"/>
  <cols>
    <col min="1" max="1" width="3.33203125" style="52" customWidth="1"/>
    <col min="2" max="2" width="5.33203125" style="52" customWidth="1"/>
    <col min="3" max="3" width="16.77734375" style="52" customWidth="1"/>
    <col min="4" max="16384" width="10.77734375" style="52"/>
  </cols>
  <sheetData>
    <row r="2" spans="2:10" ht="23.4" x14ac:dyDescent="0.45">
      <c r="B2" s="51" t="s">
        <v>63</v>
      </c>
    </row>
    <row r="3" spans="2:10" s="53" customFormat="1" ht="23.4" x14ac:dyDescent="0.45">
      <c r="B3" s="53" t="s">
        <v>62</v>
      </c>
    </row>
    <row r="6" spans="2:10" s="56" customFormat="1" ht="21" x14ac:dyDescent="0.4">
      <c r="B6" s="54" t="s">
        <v>68</v>
      </c>
      <c r="C6" s="54"/>
      <c r="D6" s="55"/>
      <c r="E6" s="55"/>
      <c r="F6" s="55"/>
      <c r="G6" s="55"/>
      <c r="H6" s="55"/>
      <c r="I6" s="55"/>
      <c r="J6" s="55"/>
    </row>
    <row r="7" spans="2:10" ht="7.05" customHeight="1" x14ac:dyDescent="0.35">
      <c r="C7" s="57"/>
      <c r="D7" s="58"/>
      <c r="E7" s="58"/>
      <c r="F7" s="58"/>
      <c r="G7" s="58"/>
      <c r="H7" s="58"/>
      <c r="I7" s="58"/>
      <c r="J7" s="59"/>
    </row>
    <row r="8" spans="2:10" ht="16.05" customHeight="1" x14ac:dyDescent="0.35">
      <c r="C8" s="67" t="s">
        <v>69</v>
      </c>
      <c r="D8" s="68"/>
      <c r="E8" s="68"/>
      <c r="F8" s="68"/>
      <c r="G8" s="68"/>
      <c r="H8" s="68"/>
      <c r="I8" s="68"/>
      <c r="J8" s="69"/>
    </row>
    <row r="9" spans="2:10" x14ac:dyDescent="0.35">
      <c r="C9" s="67"/>
      <c r="D9" s="68"/>
      <c r="E9" s="68"/>
      <c r="F9" s="68"/>
      <c r="G9" s="68"/>
      <c r="H9" s="68"/>
      <c r="I9" s="68"/>
      <c r="J9" s="69"/>
    </row>
    <row r="10" spans="2:10" x14ac:dyDescent="0.35">
      <c r="C10" s="67"/>
      <c r="D10" s="68"/>
      <c r="E10" s="68"/>
      <c r="F10" s="68"/>
      <c r="G10" s="68"/>
      <c r="H10" s="68"/>
      <c r="I10" s="68"/>
      <c r="J10" s="69"/>
    </row>
    <row r="11" spans="2:10" x14ac:dyDescent="0.35">
      <c r="C11" s="67"/>
      <c r="D11" s="68"/>
      <c r="E11" s="68"/>
      <c r="F11" s="68"/>
      <c r="G11" s="68"/>
      <c r="H11" s="68"/>
      <c r="I11" s="68"/>
      <c r="J11" s="69"/>
    </row>
    <row r="12" spans="2:10" x14ac:dyDescent="0.35">
      <c r="C12" s="67"/>
      <c r="D12" s="68"/>
      <c r="E12" s="68"/>
      <c r="F12" s="68"/>
      <c r="G12" s="68"/>
      <c r="H12" s="68"/>
      <c r="I12" s="68"/>
      <c r="J12" s="69"/>
    </row>
    <row r="13" spans="2:10" x14ac:dyDescent="0.35">
      <c r="C13" s="67"/>
      <c r="D13" s="68"/>
      <c r="E13" s="68"/>
      <c r="F13" s="68"/>
      <c r="G13" s="68"/>
      <c r="H13" s="68"/>
      <c r="I13" s="68"/>
      <c r="J13" s="69"/>
    </row>
    <row r="14" spans="2:10" x14ac:dyDescent="0.35">
      <c r="C14" s="67"/>
      <c r="D14" s="68"/>
      <c r="E14" s="68"/>
      <c r="F14" s="68"/>
      <c r="G14" s="68"/>
      <c r="H14" s="68"/>
      <c r="I14" s="68"/>
      <c r="J14" s="69"/>
    </row>
    <row r="15" spans="2:10" x14ac:dyDescent="0.35">
      <c r="C15" s="67"/>
      <c r="D15" s="68"/>
      <c r="E15" s="68"/>
      <c r="F15" s="68"/>
      <c r="G15" s="68"/>
      <c r="H15" s="68"/>
      <c r="I15" s="68"/>
      <c r="J15" s="69"/>
    </row>
    <row r="16" spans="2:10" x14ac:dyDescent="0.35">
      <c r="C16" s="67"/>
      <c r="D16" s="68"/>
      <c r="E16" s="68"/>
      <c r="F16" s="68"/>
      <c r="G16" s="68"/>
      <c r="H16" s="68"/>
      <c r="I16" s="68"/>
      <c r="J16" s="69"/>
    </row>
    <row r="17" spans="2:10" x14ac:dyDescent="0.35">
      <c r="C17" s="67"/>
      <c r="D17" s="68"/>
      <c r="E17" s="68"/>
      <c r="F17" s="68"/>
      <c r="G17" s="68"/>
      <c r="H17" s="68"/>
      <c r="I17" s="68"/>
      <c r="J17" s="69"/>
    </row>
    <row r="18" spans="2:10" x14ac:dyDescent="0.35">
      <c r="C18" s="67"/>
      <c r="D18" s="68"/>
      <c r="E18" s="68"/>
      <c r="F18" s="68"/>
      <c r="G18" s="68"/>
      <c r="H18" s="68"/>
      <c r="I18" s="68"/>
      <c r="J18" s="69"/>
    </row>
    <row r="19" spans="2:10" x14ac:dyDescent="0.35">
      <c r="C19" s="67"/>
      <c r="D19" s="68"/>
      <c r="E19" s="68"/>
      <c r="F19" s="68"/>
      <c r="G19" s="68"/>
      <c r="H19" s="68"/>
      <c r="I19" s="68"/>
      <c r="J19" s="69"/>
    </row>
    <row r="20" spans="2:10" x14ac:dyDescent="0.35">
      <c r="C20" s="67"/>
      <c r="D20" s="68"/>
      <c r="E20" s="68"/>
      <c r="F20" s="68"/>
      <c r="G20" s="68"/>
      <c r="H20" s="68"/>
      <c r="I20" s="68"/>
      <c r="J20" s="69"/>
    </row>
    <row r="21" spans="2:10" x14ac:dyDescent="0.35">
      <c r="C21" s="67"/>
      <c r="D21" s="68"/>
      <c r="E21" s="68"/>
      <c r="F21" s="68"/>
      <c r="G21" s="68"/>
      <c r="H21" s="68"/>
      <c r="I21" s="68"/>
      <c r="J21" s="69"/>
    </row>
    <row r="22" spans="2:10" x14ac:dyDescent="0.35">
      <c r="C22" s="67"/>
      <c r="D22" s="68"/>
      <c r="E22" s="68"/>
      <c r="F22" s="68"/>
      <c r="G22" s="68"/>
      <c r="H22" s="68"/>
      <c r="I22" s="68"/>
      <c r="J22" s="69"/>
    </row>
    <row r="23" spans="2:10" x14ac:dyDescent="0.35">
      <c r="C23" s="67"/>
      <c r="D23" s="68"/>
      <c r="E23" s="68"/>
      <c r="F23" s="68"/>
      <c r="G23" s="68"/>
      <c r="H23" s="68"/>
      <c r="I23" s="68"/>
      <c r="J23" s="69"/>
    </row>
    <row r="24" spans="2:10" x14ac:dyDescent="0.35">
      <c r="C24" s="67"/>
      <c r="D24" s="68"/>
      <c r="E24" s="68"/>
      <c r="F24" s="68"/>
      <c r="G24" s="68"/>
      <c r="H24" s="68"/>
      <c r="I24" s="68"/>
      <c r="J24" s="69"/>
    </row>
    <row r="25" spans="2:10" x14ac:dyDescent="0.35">
      <c r="C25" s="67"/>
      <c r="D25" s="68"/>
      <c r="E25" s="68"/>
      <c r="F25" s="68"/>
      <c r="G25" s="68"/>
      <c r="H25" s="68"/>
      <c r="I25" s="68"/>
      <c r="J25" s="69"/>
    </row>
    <row r="26" spans="2:10" x14ac:dyDescent="0.35">
      <c r="C26" s="70"/>
      <c r="D26" s="71"/>
      <c r="E26" s="71"/>
      <c r="F26" s="71"/>
      <c r="G26" s="71"/>
      <c r="H26" s="71"/>
      <c r="I26" s="71"/>
      <c r="J26" s="72"/>
    </row>
    <row r="28" spans="2:10" s="56" customFormat="1" ht="21" x14ac:dyDescent="0.4">
      <c r="B28" s="54" t="s">
        <v>51</v>
      </c>
      <c r="C28" s="54"/>
      <c r="D28" s="55"/>
      <c r="E28" s="55"/>
      <c r="F28" s="55"/>
      <c r="G28" s="55"/>
      <c r="H28" s="55"/>
      <c r="I28" s="55"/>
      <c r="J28" s="55"/>
    </row>
    <row r="29" spans="2:10" ht="7.05" customHeight="1" x14ac:dyDescent="0.35">
      <c r="C29" s="57"/>
      <c r="D29" s="58"/>
      <c r="E29" s="58"/>
      <c r="F29" s="58"/>
      <c r="G29" s="58"/>
      <c r="H29" s="58"/>
      <c r="I29" s="58"/>
      <c r="J29" s="59"/>
    </row>
    <row r="30" spans="2:10" x14ac:dyDescent="0.35">
      <c r="C30" s="73" t="s">
        <v>64</v>
      </c>
      <c r="D30" s="75" t="s">
        <v>52</v>
      </c>
      <c r="E30" s="75" t="s">
        <v>66</v>
      </c>
      <c r="F30" s="75"/>
      <c r="G30" s="75"/>
      <c r="H30" s="75"/>
      <c r="I30" s="75"/>
      <c r="J30" s="77"/>
    </row>
    <row r="31" spans="2:10" x14ac:dyDescent="0.35">
      <c r="C31" s="73"/>
      <c r="D31" s="75"/>
      <c r="E31" s="75"/>
      <c r="F31" s="75"/>
      <c r="G31" s="75"/>
      <c r="H31" s="75"/>
      <c r="I31" s="75"/>
      <c r="J31" s="77"/>
    </row>
    <row r="32" spans="2:10" x14ac:dyDescent="0.35">
      <c r="C32" s="73"/>
      <c r="D32" s="75"/>
      <c r="E32" s="75"/>
      <c r="F32" s="75"/>
      <c r="G32" s="75"/>
      <c r="H32" s="75"/>
      <c r="I32" s="75"/>
      <c r="J32" s="77"/>
    </row>
    <row r="33" spans="2:10" x14ac:dyDescent="0.35">
      <c r="C33" s="73"/>
      <c r="D33" s="75"/>
      <c r="E33" s="75"/>
      <c r="F33" s="75"/>
      <c r="G33" s="75"/>
      <c r="H33" s="75"/>
      <c r="I33" s="75"/>
      <c r="J33" s="77"/>
    </row>
    <row r="34" spans="2:10" x14ac:dyDescent="0.35">
      <c r="C34" s="73"/>
      <c r="D34" s="75"/>
      <c r="E34" s="75"/>
      <c r="F34" s="75"/>
      <c r="G34" s="75"/>
      <c r="H34" s="75"/>
      <c r="I34" s="75"/>
      <c r="J34" s="77"/>
    </row>
    <row r="35" spans="2:10" x14ac:dyDescent="0.35">
      <c r="C35" s="74"/>
      <c r="D35" s="76"/>
      <c r="E35" s="76"/>
      <c r="F35" s="76"/>
      <c r="G35" s="76"/>
      <c r="H35" s="76"/>
      <c r="I35" s="76"/>
      <c r="J35" s="78"/>
    </row>
    <row r="36" spans="2:10" ht="18" customHeight="1" x14ac:dyDescent="0.35">
      <c r="C36" s="73" t="s">
        <v>65</v>
      </c>
      <c r="D36" s="75" t="s">
        <v>54</v>
      </c>
      <c r="E36" s="75" t="s">
        <v>67</v>
      </c>
      <c r="F36" s="75"/>
      <c r="G36" s="75"/>
      <c r="H36" s="75"/>
      <c r="I36" s="75"/>
      <c r="J36" s="77"/>
    </row>
    <row r="37" spans="2:10" x14ac:dyDescent="0.35">
      <c r="C37" s="73"/>
      <c r="D37" s="75"/>
      <c r="E37" s="75"/>
      <c r="F37" s="75"/>
      <c r="G37" s="75"/>
      <c r="H37" s="75"/>
      <c r="I37" s="75"/>
      <c r="J37" s="77"/>
    </row>
    <row r="38" spans="2:10" x14ac:dyDescent="0.35">
      <c r="C38" s="74"/>
      <c r="D38" s="76"/>
      <c r="E38" s="76"/>
      <c r="F38" s="76"/>
      <c r="G38" s="76"/>
      <c r="H38" s="76"/>
      <c r="I38" s="76"/>
      <c r="J38" s="78"/>
    </row>
    <row r="39" spans="2:10" ht="7.05" customHeight="1" x14ac:dyDescent="0.35">
      <c r="C39" s="61"/>
      <c r="D39" s="62"/>
      <c r="E39" s="62"/>
      <c r="F39" s="62"/>
      <c r="G39" s="62"/>
      <c r="H39" s="62"/>
      <c r="I39" s="62"/>
      <c r="J39" s="63"/>
    </row>
    <row r="41" spans="2:10" s="56" customFormat="1" ht="21" x14ac:dyDescent="0.4">
      <c r="B41" s="54" t="s">
        <v>55</v>
      </c>
      <c r="C41" s="54"/>
      <c r="D41" s="55"/>
      <c r="E41" s="55"/>
      <c r="F41" s="55"/>
      <c r="G41" s="55"/>
      <c r="H41" s="55"/>
      <c r="I41" s="55"/>
      <c r="J41" s="55"/>
    </row>
    <row r="42" spans="2:10" ht="7.05" customHeight="1" x14ac:dyDescent="0.35">
      <c r="C42" s="57"/>
      <c r="D42" s="58"/>
      <c r="E42" s="58"/>
      <c r="F42" s="58"/>
      <c r="G42" s="58"/>
      <c r="H42" s="58"/>
      <c r="I42" s="58"/>
      <c r="J42" s="59"/>
    </row>
    <row r="43" spans="2:10" s="60" customFormat="1" ht="16.05" customHeight="1" x14ac:dyDescent="0.3">
      <c r="C43" s="79" t="s">
        <v>56</v>
      </c>
      <c r="D43" s="87" t="s">
        <v>57</v>
      </c>
      <c r="E43" s="83" t="s">
        <v>58</v>
      </c>
      <c r="F43" s="83"/>
      <c r="G43" s="83"/>
      <c r="H43" s="83"/>
      <c r="I43" s="83"/>
      <c r="J43" s="84"/>
    </row>
    <row r="44" spans="2:10" s="60" customFormat="1" x14ac:dyDescent="0.3">
      <c r="C44" s="80"/>
      <c r="D44" s="88"/>
      <c r="E44" s="85"/>
      <c r="F44" s="85"/>
      <c r="G44" s="85"/>
      <c r="H44" s="85"/>
      <c r="I44" s="85"/>
      <c r="J44" s="86"/>
    </row>
    <row r="45" spans="2:10" s="60" customFormat="1" x14ac:dyDescent="0.3">
      <c r="C45" s="64"/>
      <c r="D45" s="65"/>
      <c r="E45" s="65"/>
      <c r="F45" s="65"/>
      <c r="G45" s="65"/>
      <c r="H45" s="65"/>
      <c r="I45" s="65"/>
      <c r="J45" s="66"/>
    </row>
    <row r="46" spans="2:10" s="60" customFormat="1" x14ac:dyDescent="0.3">
      <c r="C46" s="79" t="s">
        <v>59</v>
      </c>
      <c r="D46" s="89" t="s">
        <v>57</v>
      </c>
      <c r="E46" s="83" t="s">
        <v>60</v>
      </c>
      <c r="F46" s="83"/>
      <c r="G46" s="83"/>
      <c r="H46" s="83"/>
      <c r="I46" s="83"/>
      <c r="J46" s="84"/>
    </row>
    <row r="47" spans="2:10" s="60" customFormat="1" x14ac:dyDescent="0.3">
      <c r="C47" s="80"/>
      <c r="D47" s="90"/>
      <c r="E47" s="85"/>
      <c r="F47" s="85"/>
      <c r="G47" s="85"/>
      <c r="H47" s="85"/>
      <c r="I47" s="85"/>
      <c r="J47" s="86"/>
    </row>
    <row r="48" spans="2:10" s="60" customFormat="1" x14ac:dyDescent="0.3">
      <c r="C48" s="64"/>
      <c r="D48" s="65"/>
      <c r="E48" s="65"/>
      <c r="F48" s="65"/>
      <c r="G48" s="65"/>
      <c r="H48" s="65"/>
      <c r="I48" s="65"/>
      <c r="J48" s="66"/>
    </row>
    <row r="49" spans="3:10" s="60" customFormat="1" x14ac:dyDescent="0.3">
      <c r="C49" s="79" t="s">
        <v>53</v>
      </c>
      <c r="D49" s="81" t="s">
        <v>57</v>
      </c>
      <c r="E49" s="83" t="s">
        <v>61</v>
      </c>
      <c r="F49" s="83"/>
      <c r="G49" s="83"/>
      <c r="H49" s="83"/>
      <c r="I49" s="83"/>
      <c r="J49" s="84"/>
    </row>
    <row r="50" spans="3:10" s="60" customFormat="1" x14ac:dyDescent="0.3">
      <c r="C50" s="80"/>
      <c r="D50" s="82"/>
      <c r="E50" s="85"/>
      <c r="F50" s="85"/>
      <c r="G50" s="85"/>
      <c r="H50" s="85"/>
      <c r="I50" s="85"/>
      <c r="J50" s="86"/>
    </row>
    <row r="51" spans="3:10" ht="7.05" customHeight="1" x14ac:dyDescent="0.35">
      <c r="C51" s="61"/>
      <c r="D51" s="62"/>
      <c r="E51" s="62"/>
      <c r="F51" s="62"/>
      <c r="G51" s="62"/>
      <c r="H51" s="62"/>
      <c r="I51" s="62"/>
      <c r="J51" s="63"/>
    </row>
  </sheetData>
  <mergeCells count="16">
    <mergeCell ref="C49:C50"/>
    <mergeCell ref="D49:D50"/>
    <mergeCell ref="E49:J50"/>
    <mergeCell ref="C43:C44"/>
    <mergeCell ref="D43:D44"/>
    <mergeCell ref="E43:J44"/>
    <mergeCell ref="C46:C47"/>
    <mergeCell ref="D46:D47"/>
    <mergeCell ref="E46:J47"/>
    <mergeCell ref="C8:J26"/>
    <mergeCell ref="C30:C35"/>
    <mergeCell ref="D30:D35"/>
    <mergeCell ref="E30:J35"/>
    <mergeCell ref="C36:C38"/>
    <mergeCell ref="D36:D38"/>
    <mergeCell ref="E36:J3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FF2B-AA09-4057-9F6C-115C70F2BA5F}">
  <dimension ref="A1:BW95"/>
  <sheetViews>
    <sheetView showGridLines="0" workbookViewId="0">
      <pane xSplit="5" ySplit="13" topLeftCell="F14" activePane="bottomRight" state="frozen"/>
      <selection activeCell="C1" sqref="C1"/>
      <selection pane="topRight" activeCell="F1" sqref="F1"/>
      <selection pane="bottomLeft" activeCell="C14" sqref="C14"/>
      <selection pane="bottomRight" activeCell="J18" sqref="J18"/>
    </sheetView>
  </sheetViews>
  <sheetFormatPr defaultRowHeight="14.4" outlineLevelRow="1" outlineLevelCol="1" x14ac:dyDescent="0.3"/>
  <cols>
    <col min="1" max="1" width="16.5546875" style="18" hidden="1" customWidth="1" outlineLevel="1"/>
    <col min="2" max="2" width="15.5546875" style="18" hidden="1" customWidth="1" outlineLevel="1"/>
    <col min="3" max="3" width="12.109375" style="18" customWidth="1" collapsed="1"/>
    <col min="4" max="4" width="10.5546875" style="18" customWidth="1"/>
    <col min="5" max="5" width="24.21875" style="18" customWidth="1"/>
    <col min="6" max="15" width="11.21875" style="18" bestFit="1" customWidth="1"/>
    <col min="16" max="29" width="12.88671875" style="18" bestFit="1" customWidth="1"/>
    <col min="30" max="75" width="8.88671875" style="2"/>
    <col min="76" max="16384" width="8.88671875" style="18"/>
  </cols>
  <sheetData>
    <row r="1" spans="1:75" ht="28.2" customHeight="1" x14ac:dyDescent="0.3">
      <c r="A1" s="17"/>
      <c r="B1" s="17"/>
      <c r="C1" s="17"/>
      <c r="D1" s="1" t="s">
        <v>50</v>
      </c>
      <c r="E1" s="17"/>
      <c r="F1" s="17"/>
      <c r="G1" s="17"/>
      <c r="H1" s="17"/>
      <c r="I1" s="17"/>
      <c r="J1" s="17"/>
      <c r="K1" s="17"/>
      <c r="L1" s="17"/>
      <c r="M1" s="17"/>
      <c r="N1" s="17"/>
      <c r="O1" s="17"/>
      <c r="P1" s="17"/>
      <c r="Q1" s="17"/>
      <c r="R1" s="17"/>
      <c r="S1" s="17"/>
      <c r="T1" s="17"/>
      <c r="U1" s="17"/>
      <c r="V1" s="17"/>
      <c r="W1" s="17"/>
      <c r="X1" s="17"/>
      <c r="Y1" s="17"/>
      <c r="Z1" s="17"/>
      <c r="AA1" s="17"/>
      <c r="AB1" s="17"/>
      <c r="AC1" s="17"/>
    </row>
    <row r="2" spans="1:75" ht="7.2" customHeight="1" x14ac:dyDescent="0.3">
      <c r="A2" s="19"/>
      <c r="B2" s="19"/>
      <c r="C2" s="2"/>
      <c r="D2" s="2"/>
      <c r="E2" s="2"/>
      <c r="F2" s="2"/>
      <c r="G2" s="2"/>
      <c r="H2" s="2"/>
      <c r="I2" s="2"/>
      <c r="J2" s="2"/>
      <c r="K2" s="2"/>
      <c r="L2" s="2"/>
      <c r="M2" s="2"/>
      <c r="N2" s="2"/>
      <c r="O2" s="2"/>
      <c r="P2" s="2"/>
      <c r="Q2" s="2"/>
      <c r="R2" s="2"/>
      <c r="S2" s="2"/>
      <c r="T2" s="2"/>
      <c r="U2" s="2"/>
      <c r="V2" s="2"/>
      <c r="W2" s="2"/>
      <c r="X2" s="2"/>
      <c r="Y2" s="2"/>
      <c r="Z2" s="2"/>
      <c r="AA2" s="2"/>
      <c r="AB2" s="2"/>
      <c r="AC2" s="2"/>
    </row>
    <row r="3" spans="1:75" x14ac:dyDescent="0.3">
      <c r="A3" s="19"/>
      <c r="B3" s="20"/>
      <c r="C3" s="21"/>
      <c r="D3" s="22" t="s">
        <v>17</v>
      </c>
      <c r="E3" s="2"/>
      <c r="F3" s="2"/>
      <c r="G3" s="2"/>
      <c r="H3" s="2"/>
      <c r="I3" s="2"/>
      <c r="J3" s="2"/>
      <c r="K3" s="2"/>
      <c r="L3" s="2"/>
      <c r="M3" s="2"/>
      <c r="N3" s="2"/>
      <c r="O3" s="2"/>
      <c r="P3" s="2"/>
      <c r="Q3" s="2"/>
      <c r="R3" s="2"/>
      <c r="S3" s="2"/>
      <c r="T3" s="2"/>
      <c r="U3" s="2"/>
      <c r="V3" s="2"/>
      <c r="W3" s="2"/>
      <c r="X3" s="2"/>
      <c r="Y3" s="2"/>
      <c r="Z3" s="2"/>
      <c r="AA3" s="2"/>
      <c r="AB3" s="2"/>
      <c r="AC3" s="2"/>
    </row>
    <row r="4" spans="1:75" s="26" customFormat="1" x14ac:dyDescent="0.3">
      <c r="A4" s="23"/>
      <c r="B4" s="23"/>
      <c r="C4" s="24" t="s">
        <v>18</v>
      </c>
      <c r="D4" s="25">
        <v>0</v>
      </c>
      <c r="E4" s="2"/>
      <c r="F4" s="2"/>
      <c r="G4" s="2"/>
      <c r="H4" s="2"/>
      <c r="I4" s="2"/>
      <c r="J4" s="2"/>
      <c r="K4" s="2"/>
      <c r="L4" s="21"/>
      <c r="M4" s="21"/>
      <c r="N4" s="21"/>
      <c r="O4" s="21"/>
      <c r="P4" s="21"/>
      <c r="Q4" s="21"/>
      <c r="R4" s="21"/>
      <c r="S4" s="21"/>
      <c r="T4" s="21"/>
      <c r="U4" s="21"/>
      <c r="V4" s="21"/>
      <c r="W4" s="21"/>
      <c r="X4" s="21"/>
      <c r="Y4" s="21"/>
      <c r="Z4" s="21"/>
      <c r="AA4" s="21"/>
      <c r="AB4" s="21"/>
      <c r="AC4" s="21"/>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1"/>
      <c r="BR4" s="21"/>
      <c r="BS4" s="21"/>
      <c r="BT4" s="21"/>
      <c r="BU4" s="21"/>
      <c r="BV4" s="21"/>
      <c r="BW4" s="21"/>
    </row>
    <row r="5" spans="1:75" x14ac:dyDescent="0.3">
      <c r="A5" s="19"/>
      <c r="B5" s="19"/>
      <c r="C5" s="24" t="s">
        <v>19</v>
      </c>
      <c r="D5" s="25">
        <v>0.3</v>
      </c>
      <c r="E5" s="2"/>
      <c r="F5" s="2"/>
      <c r="G5" s="2"/>
      <c r="H5" s="2"/>
      <c r="I5" s="2"/>
      <c r="J5" s="2"/>
      <c r="K5" s="2"/>
      <c r="L5" s="2"/>
      <c r="M5" s="2"/>
      <c r="N5" s="2"/>
      <c r="O5" s="2"/>
      <c r="P5" s="2"/>
      <c r="Q5" s="2"/>
      <c r="R5" s="2"/>
      <c r="S5" s="2"/>
      <c r="T5" s="2"/>
      <c r="U5" s="2"/>
      <c r="V5" s="2"/>
      <c r="W5" s="2"/>
      <c r="X5" s="2"/>
      <c r="Y5" s="2"/>
      <c r="Z5" s="2"/>
      <c r="AA5" s="2"/>
      <c r="AB5" s="2"/>
      <c r="AC5" s="2"/>
    </row>
    <row r="6" spans="1:75" x14ac:dyDescent="0.3">
      <c r="A6" s="27" t="s">
        <v>34</v>
      </c>
      <c r="B6" s="19"/>
      <c r="C6" s="24" t="s">
        <v>20</v>
      </c>
      <c r="D6" s="25">
        <v>0.6</v>
      </c>
      <c r="E6" s="2"/>
      <c r="F6" s="2"/>
      <c r="G6" s="2"/>
      <c r="H6" s="2"/>
      <c r="I6" s="2"/>
      <c r="J6" s="2"/>
      <c r="K6" s="2"/>
      <c r="L6" s="2"/>
      <c r="M6" s="2"/>
      <c r="N6" s="2"/>
      <c r="O6" s="2"/>
      <c r="P6" s="2"/>
      <c r="Q6" s="2"/>
      <c r="R6" s="2"/>
      <c r="S6" s="2"/>
      <c r="T6" s="2"/>
      <c r="U6" s="2"/>
      <c r="V6" s="2"/>
      <c r="W6" s="2"/>
      <c r="X6" s="2"/>
      <c r="Y6" s="2"/>
      <c r="Z6" s="2"/>
      <c r="AA6" s="2"/>
      <c r="AB6" s="2"/>
      <c r="AC6" s="2"/>
    </row>
    <row r="7" spans="1:75" x14ac:dyDescent="0.3">
      <c r="A7" s="20">
        <v>43466</v>
      </c>
      <c r="B7" s="19"/>
      <c r="C7" s="24" t="s">
        <v>21</v>
      </c>
      <c r="D7" s="25">
        <v>1</v>
      </c>
      <c r="E7" s="28"/>
      <c r="F7" s="28"/>
      <c r="G7" s="28"/>
      <c r="H7" s="28"/>
      <c r="I7" s="28"/>
      <c r="J7" s="28"/>
      <c r="K7" s="28"/>
      <c r="L7" s="28"/>
      <c r="M7" s="28"/>
      <c r="N7" s="28"/>
      <c r="O7" s="28"/>
      <c r="P7" s="28"/>
      <c r="Q7" s="28"/>
      <c r="R7" s="28"/>
      <c r="S7" s="28"/>
      <c r="T7" s="28"/>
      <c r="U7" s="28"/>
      <c r="V7" s="28"/>
      <c r="W7" s="28"/>
      <c r="X7" s="28"/>
      <c r="Y7" s="28"/>
      <c r="Z7" s="28"/>
      <c r="AA7" s="28"/>
      <c r="AB7" s="28"/>
      <c r="AC7" s="28"/>
    </row>
    <row r="8" spans="1:75" ht="7.8" customHeight="1" x14ac:dyDescent="0.3">
      <c r="A8" s="20"/>
      <c r="B8" s="19"/>
      <c r="C8" s="28"/>
      <c r="D8" s="28"/>
      <c r="E8" s="28"/>
      <c r="F8" s="28"/>
      <c r="G8" s="28"/>
      <c r="H8" s="28"/>
      <c r="I8" s="28"/>
      <c r="J8" s="28"/>
      <c r="K8" s="28"/>
      <c r="L8" s="28"/>
      <c r="M8" s="28"/>
      <c r="N8" s="28"/>
      <c r="O8" s="28"/>
      <c r="P8" s="28"/>
      <c r="Q8" s="28"/>
      <c r="R8" s="28"/>
      <c r="S8" s="28"/>
      <c r="T8" s="28"/>
      <c r="U8" s="28"/>
      <c r="V8" s="28"/>
      <c r="W8" s="28"/>
      <c r="X8" s="28"/>
      <c r="Y8" s="28"/>
      <c r="Z8" s="28"/>
      <c r="AA8" s="28"/>
      <c r="AB8" s="28"/>
      <c r="AC8" s="28"/>
    </row>
    <row r="9" spans="1:75" x14ac:dyDescent="0.3">
      <c r="A9" s="23">
        <f>YEAR(A7)</f>
        <v>2019</v>
      </c>
      <c r="B9" s="19"/>
      <c r="C9" s="28"/>
      <c r="D9" s="28"/>
      <c r="E9" s="27" t="s">
        <v>22</v>
      </c>
      <c r="F9" s="29">
        <v>55000</v>
      </c>
      <c r="G9" s="29">
        <v>55000</v>
      </c>
      <c r="H9" s="29">
        <v>55000</v>
      </c>
      <c r="I9" s="29">
        <v>55000</v>
      </c>
      <c r="J9" s="29">
        <v>60000</v>
      </c>
      <c r="K9" s="29">
        <v>60000</v>
      </c>
      <c r="L9" s="29">
        <v>60000</v>
      </c>
      <c r="M9" s="29">
        <v>60000</v>
      </c>
      <c r="N9" s="29">
        <v>60000</v>
      </c>
      <c r="O9" s="29">
        <v>60000</v>
      </c>
      <c r="P9" s="29">
        <v>60000</v>
      </c>
      <c r="Q9" s="29">
        <v>60000</v>
      </c>
      <c r="R9" s="29">
        <v>60000</v>
      </c>
      <c r="S9" s="29">
        <v>60000</v>
      </c>
      <c r="T9" s="29">
        <v>60000</v>
      </c>
      <c r="U9" s="29">
        <v>60000</v>
      </c>
      <c r="V9" s="29">
        <v>60000</v>
      </c>
      <c r="W9" s="29">
        <v>60000</v>
      </c>
      <c r="X9" s="29">
        <v>60000</v>
      </c>
      <c r="Y9" s="29">
        <v>60000</v>
      </c>
      <c r="Z9" s="29">
        <v>60000</v>
      </c>
      <c r="AA9" s="29">
        <v>60000</v>
      </c>
      <c r="AB9" s="29">
        <v>60000</v>
      </c>
      <c r="AC9" s="29">
        <v>60000</v>
      </c>
    </row>
    <row r="10" spans="1:75" x14ac:dyDescent="0.3">
      <c r="A10" s="19">
        <f>MONTH(A7)</f>
        <v>1</v>
      </c>
      <c r="B10" s="19"/>
      <c r="C10" s="28"/>
      <c r="D10" s="28"/>
      <c r="E10" s="27" t="s">
        <v>26</v>
      </c>
      <c r="F10" s="29">
        <v>20000</v>
      </c>
      <c r="G10" s="29">
        <v>20000</v>
      </c>
      <c r="H10" s="29">
        <v>20000</v>
      </c>
      <c r="I10" s="29">
        <v>20000</v>
      </c>
      <c r="J10" s="29">
        <v>20000</v>
      </c>
      <c r="K10" s="29">
        <v>20000</v>
      </c>
      <c r="L10" s="29">
        <v>20000</v>
      </c>
      <c r="M10" s="29">
        <v>20000</v>
      </c>
      <c r="N10" s="29">
        <v>20000</v>
      </c>
      <c r="O10" s="29">
        <v>20000</v>
      </c>
      <c r="P10" s="29">
        <v>20000</v>
      </c>
      <c r="Q10" s="29">
        <v>20000</v>
      </c>
      <c r="R10" s="29">
        <v>20000</v>
      </c>
      <c r="S10" s="29">
        <v>20000</v>
      </c>
      <c r="T10" s="29">
        <v>20000</v>
      </c>
      <c r="U10" s="29">
        <v>20000</v>
      </c>
      <c r="V10" s="29">
        <v>20000</v>
      </c>
      <c r="W10" s="29">
        <v>20000</v>
      </c>
      <c r="X10" s="29">
        <v>20000</v>
      </c>
      <c r="Y10" s="29">
        <v>20000</v>
      </c>
      <c r="Z10" s="29">
        <v>20000</v>
      </c>
      <c r="AA10" s="29">
        <v>20000</v>
      </c>
      <c r="AB10" s="29">
        <v>20000</v>
      </c>
      <c r="AC10" s="29">
        <v>20000</v>
      </c>
    </row>
    <row r="11" spans="1:75"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75" s="34" customFormat="1" hidden="1" outlineLevel="1" x14ac:dyDescent="0.3">
      <c r="A12" s="30" t="s">
        <v>37</v>
      </c>
      <c r="B12" s="30" t="s">
        <v>36</v>
      </c>
      <c r="C12" s="31"/>
      <c r="D12" s="31"/>
      <c r="E12" s="30" t="s">
        <v>35</v>
      </c>
      <c r="F12" s="32">
        <f t="shared" ref="F12:AC12" si="0">(YEAR(F13)-$A$9)*12+MONTH(F13)</f>
        <v>37</v>
      </c>
      <c r="G12" s="32">
        <f t="shared" si="0"/>
        <v>38</v>
      </c>
      <c r="H12" s="32">
        <f t="shared" si="0"/>
        <v>39</v>
      </c>
      <c r="I12" s="32">
        <f t="shared" si="0"/>
        <v>40</v>
      </c>
      <c r="J12" s="32">
        <f t="shared" si="0"/>
        <v>41</v>
      </c>
      <c r="K12" s="32">
        <f t="shared" si="0"/>
        <v>42</v>
      </c>
      <c r="L12" s="32">
        <f t="shared" si="0"/>
        <v>43</v>
      </c>
      <c r="M12" s="32">
        <f t="shared" si="0"/>
        <v>44</v>
      </c>
      <c r="N12" s="32">
        <f t="shared" si="0"/>
        <v>45</v>
      </c>
      <c r="O12" s="32">
        <f t="shared" si="0"/>
        <v>46</v>
      </c>
      <c r="P12" s="32">
        <f t="shared" si="0"/>
        <v>47</v>
      </c>
      <c r="Q12" s="32">
        <f t="shared" si="0"/>
        <v>48</v>
      </c>
      <c r="R12" s="32">
        <f t="shared" si="0"/>
        <v>49</v>
      </c>
      <c r="S12" s="32">
        <f t="shared" si="0"/>
        <v>50</v>
      </c>
      <c r="T12" s="32">
        <f t="shared" si="0"/>
        <v>51</v>
      </c>
      <c r="U12" s="32">
        <f t="shared" si="0"/>
        <v>52</v>
      </c>
      <c r="V12" s="32">
        <f t="shared" si="0"/>
        <v>53</v>
      </c>
      <c r="W12" s="32">
        <f t="shared" si="0"/>
        <v>54</v>
      </c>
      <c r="X12" s="32">
        <f t="shared" si="0"/>
        <v>55</v>
      </c>
      <c r="Y12" s="32">
        <f t="shared" si="0"/>
        <v>56</v>
      </c>
      <c r="Z12" s="32">
        <f t="shared" si="0"/>
        <v>57</v>
      </c>
      <c r="AA12" s="32">
        <f t="shared" si="0"/>
        <v>58</v>
      </c>
      <c r="AB12" s="32">
        <f t="shared" si="0"/>
        <v>59</v>
      </c>
      <c r="AC12" s="32">
        <f t="shared" si="0"/>
        <v>60</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33"/>
      <c r="BR12" s="33"/>
      <c r="BS12" s="33"/>
      <c r="BT12" s="33"/>
      <c r="BU12" s="33"/>
      <c r="BV12" s="33"/>
      <c r="BW12" s="33"/>
    </row>
    <row r="13" spans="1:75" s="36" customFormat="1" collapsed="1" x14ac:dyDescent="0.3">
      <c r="A13" s="30" t="s">
        <v>35</v>
      </c>
      <c r="B13" s="30" t="s">
        <v>35</v>
      </c>
      <c r="C13" s="30" t="s">
        <v>12</v>
      </c>
      <c r="D13" s="30" t="s">
        <v>23</v>
      </c>
      <c r="E13" s="30" t="s">
        <v>16</v>
      </c>
      <c r="F13" s="4">
        <v>44562</v>
      </c>
      <c r="G13" s="4">
        <v>44593</v>
      </c>
      <c r="H13" s="4">
        <v>44621</v>
      </c>
      <c r="I13" s="4">
        <v>44652</v>
      </c>
      <c r="J13" s="4">
        <v>44682</v>
      </c>
      <c r="K13" s="4">
        <v>44713</v>
      </c>
      <c r="L13" s="4">
        <v>44743</v>
      </c>
      <c r="M13" s="4">
        <v>44774</v>
      </c>
      <c r="N13" s="4">
        <v>44805</v>
      </c>
      <c r="O13" s="4">
        <v>44835</v>
      </c>
      <c r="P13" s="4">
        <v>44866</v>
      </c>
      <c r="Q13" s="4">
        <v>44896</v>
      </c>
      <c r="R13" s="4">
        <v>44927</v>
      </c>
      <c r="S13" s="4">
        <v>44958</v>
      </c>
      <c r="T13" s="4">
        <v>44986</v>
      </c>
      <c r="U13" s="4">
        <v>45017</v>
      </c>
      <c r="V13" s="4">
        <v>45047</v>
      </c>
      <c r="W13" s="4">
        <v>45078</v>
      </c>
      <c r="X13" s="4">
        <v>45108</v>
      </c>
      <c r="Y13" s="4">
        <v>45139</v>
      </c>
      <c r="Z13" s="4">
        <v>45170</v>
      </c>
      <c r="AA13" s="4">
        <v>45200</v>
      </c>
      <c r="AB13" s="4">
        <v>45231</v>
      </c>
      <c r="AC13" s="4">
        <v>45261</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35"/>
      <c r="BR13" s="35"/>
      <c r="BS13" s="35"/>
      <c r="BT13" s="35"/>
      <c r="BU13" s="35"/>
      <c r="BV13" s="35"/>
      <c r="BW13" s="35"/>
    </row>
    <row r="14" spans="1:75" x14ac:dyDescent="0.3">
      <c r="A14" s="32">
        <f t="shared" ref="A14:A32" si="1">IF(DAY(C14)&gt;15,(YEAR(C14)-$A$9)*12+MONTH(C14)+1,(YEAR(C14)-$A$9)*12+MONTH(C14))</f>
        <v>4</v>
      </c>
      <c r="B14" s="32" t="str">
        <f t="shared" ref="B14:B32" si="2">IF(D14="","",IF(DAY(D14)&gt;15,(YEAR(D14)-$A$9)*12+MONTH(D14)+1,(YEAR(D14)-$A$9)*12+MONTH(D14)))</f>
        <v/>
      </c>
      <c r="C14" s="37">
        <v>43556</v>
      </c>
      <c r="D14" s="37"/>
      <c r="E14" s="38" t="s">
        <v>0</v>
      </c>
      <c r="F14" s="7">
        <f t="shared" ref="F14:O23" si="3">IF($B14&lt;=F$12,0,IF(F$12-$A14&gt;2,$D$7,IF(F$12-$A14=2,$D$6,IF(F$12-$A14=1,$D$5,IF(F$12-$A14=0,$D$4,0)))))</f>
        <v>1</v>
      </c>
      <c r="G14" s="7">
        <f t="shared" si="3"/>
        <v>1</v>
      </c>
      <c r="H14" s="7">
        <f t="shared" si="3"/>
        <v>1</v>
      </c>
      <c r="I14" s="7">
        <f t="shared" si="3"/>
        <v>1</v>
      </c>
      <c r="J14" s="7">
        <f t="shared" si="3"/>
        <v>1</v>
      </c>
      <c r="K14" s="7">
        <f t="shared" si="3"/>
        <v>1</v>
      </c>
      <c r="L14" s="7">
        <f t="shared" si="3"/>
        <v>1</v>
      </c>
      <c r="M14" s="7">
        <f t="shared" si="3"/>
        <v>1</v>
      </c>
      <c r="N14" s="7">
        <f t="shared" si="3"/>
        <v>1</v>
      </c>
      <c r="O14" s="7">
        <f t="shared" si="3"/>
        <v>1</v>
      </c>
      <c r="P14" s="7">
        <f t="shared" ref="P14:AC23" si="4">IF($B14&lt;=P$12,0,IF(P$12-$A14&gt;2,$D$7,IF(P$12-$A14=2,$D$6,IF(P$12-$A14=1,$D$5,IF(P$12-$A14=0,$D$4,0)))))</f>
        <v>1</v>
      </c>
      <c r="Q14" s="7">
        <f t="shared" si="4"/>
        <v>1</v>
      </c>
      <c r="R14" s="7">
        <f t="shared" si="4"/>
        <v>1</v>
      </c>
      <c r="S14" s="7">
        <f t="shared" si="4"/>
        <v>1</v>
      </c>
      <c r="T14" s="7">
        <f t="shared" si="4"/>
        <v>1</v>
      </c>
      <c r="U14" s="7">
        <f t="shared" si="4"/>
        <v>1</v>
      </c>
      <c r="V14" s="7">
        <f t="shared" si="4"/>
        <v>1</v>
      </c>
      <c r="W14" s="7">
        <f t="shared" si="4"/>
        <v>1</v>
      </c>
      <c r="X14" s="7">
        <f t="shared" si="4"/>
        <v>1</v>
      </c>
      <c r="Y14" s="7">
        <f t="shared" si="4"/>
        <v>1</v>
      </c>
      <c r="Z14" s="7">
        <f t="shared" si="4"/>
        <v>1</v>
      </c>
      <c r="AA14" s="7">
        <f t="shared" si="4"/>
        <v>1</v>
      </c>
      <c r="AB14" s="7">
        <f t="shared" si="4"/>
        <v>1</v>
      </c>
      <c r="AC14" s="7">
        <f t="shared" si="4"/>
        <v>1</v>
      </c>
    </row>
    <row r="15" spans="1:75" x14ac:dyDescent="0.3">
      <c r="A15" s="32">
        <f t="shared" si="1"/>
        <v>7</v>
      </c>
      <c r="B15" s="32" t="str">
        <f t="shared" si="2"/>
        <v/>
      </c>
      <c r="C15" s="37">
        <v>43649</v>
      </c>
      <c r="D15" s="37"/>
      <c r="E15" s="38" t="s">
        <v>1</v>
      </c>
      <c r="F15" s="7">
        <f t="shared" si="3"/>
        <v>1</v>
      </c>
      <c r="G15" s="7">
        <f t="shared" si="3"/>
        <v>1</v>
      </c>
      <c r="H15" s="7">
        <f t="shared" si="3"/>
        <v>1</v>
      </c>
      <c r="I15" s="7">
        <f t="shared" si="3"/>
        <v>1</v>
      </c>
      <c r="J15" s="7">
        <f t="shared" si="3"/>
        <v>1</v>
      </c>
      <c r="K15" s="7">
        <f t="shared" si="3"/>
        <v>1</v>
      </c>
      <c r="L15" s="7">
        <f t="shared" si="3"/>
        <v>1</v>
      </c>
      <c r="M15" s="7">
        <f t="shared" si="3"/>
        <v>1</v>
      </c>
      <c r="N15" s="7">
        <f t="shared" si="3"/>
        <v>1</v>
      </c>
      <c r="O15" s="7">
        <f t="shared" si="3"/>
        <v>1</v>
      </c>
      <c r="P15" s="7">
        <f t="shared" si="4"/>
        <v>1</v>
      </c>
      <c r="Q15" s="7">
        <f t="shared" si="4"/>
        <v>1</v>
      </c>
      <c r="R15" s="7">
        <f t="shared" si="4"/>
        <v>1</v>
      </c>
      <c r="S15" s="7">
        <f t="shared" si="4"/>
        <v>1</v>
      </c>
      <c r="T15" s="7">
        <f t="shared" si="4"/>
        <v>1</v>
      </c>
      <c r="U15" s="7">
        <f t="shared" si="4"/>
        <v>1</v>
      </c>
      <c r="V15" s="7">
        <f t="shared" si="4"/>
        <v>1</v>
      </c>
      <c r="W15" s="7">
        <f t="shared" si="4"/>
        <v>1</v>
      </c>
      <c r="X15" s="7">
        <f t="shared" si="4"/>
        <v>1</v>
      </c>
      <c r="Y15" s="7">
        <f t="shared" si="4"/>
        <v>1</v>
      </c>
      <c r="Z15" s="7">
        <f t="shared" si="4"/>
        <v>1</v>
      </c>
      <c r="AA15" s="7">
        <f t="shared" si="4"/>
        <v>1</v>
      </c>
      <c r="AB15" s="7">
        <f t="shared" si="4"/>
        <v>1</v>
      </c>
      <c r="AC15" s="7">
        <f t="shared" si="4"/>
        <v>1</v>
      </c>
    </row>
    <row r="16" spans="1:75" x14ac:dyDescent="0.3">
      <c r="A16" s="32">
        <f t="shared" si="1"/>
        <v>9</v>
      </c>
      <c r="B16" s="32" t="str">
        <f t="shared" si="2"/>
        <v/>
      </c>
      <c r="C16" s="37">
        <v>43693</v>
      </c>
      <c r="D16" s="37"/>
      <c r="E16" s="38" t="s">
        <v>2</v>
      </c>
      <c r="F16" s="7">
        <f t="shared" si="3"/>
        <v>1</v>
      </c>
      <c r="G16" s="7">
        <f t="shared" si="3"/>
        <v>1</v>
      </c>
      <c r="H16" s="7">
        <f t="shared" si="3"/>
        <v>1</v>
      </c>
      <c r="I16" s="7">
        <f t="shared" si="3"/>
        <v>1</v>
      </c>
      <c r="J16" s="7">
        <f t="shared" si="3"/>
        <v>1</v>
      </c>
      <c r="K16" s="7">
        <f t="shared" si="3"/>
        <v>1</v>
      </c>
      <c r="L16" s="7">
        <f t="shared" si="3"/>
        <v>1</v>
      </c>
      <c r="M16" s="7">
        <f t="shared" si="3"/>
        <v>1</v>
      </c>
      <c r="N16" s="7">
        <f t="shared" si="3"/>
        <v>1</v>
      </c>
      <c r="O16" s="7">
        <f t="shared" si="3"/>
        <v>1</v>
      </c>
      <c r="P16" s="7">
        <f t="shared" si="4"/>
        <v>1</v>
      </c>
      <c r="Q16" s="7">
        <f t="shared" si="4"/>
        <v>1</v>
      </c>
      <c r="R16" s="7">
        <f t="shared" si="4"/>
        <v>1</v>
      </c>
      <c r="S16" s="7">
        <f t="shared" si="4"/>
        <v>1</v>
      </c>
      <c r="T16" s="7">
        <f t="shared" si="4"/>
        <v>1</v>
      </c>
      <c r="U16" s="7">
        <f t="shared" si="4"/>
        <v>1</v>
      </c>
      <c r="V16" s="7">
        <f t="shared" si="4"/>
        <v>1</v>
      </c>
      <c r="W16" s="7">
        <f t="shared" si="4"/>
        <v>1</v>
      </c>
      <c r="X16" s="7">
        <f t="shared" si="4"/>
        <v>1</v>
      </c>
      <c r="Y16" s="7">
        <f t="shared" si="4"/>
        <v>1</v>
      </c>
      <c r="Z16" s="7">
        <f t="shared" si="4"/>
        <v>1</v>
      </c>
      <c r="AA16" s="7">
        <f t="shared" si="4"/>
        <v>1</v>
      </c>
      <c r="AB16" s="7">
        <f t="shared" si="4"/>
        <v>1</v>
      </c>
      <c r="AC16" s="7">
        <f t="shared" si="4"/>
        <v>1</v>
      </c>
    </row>
    <row r="17" spans="1:29" x14ac:dyDescent="0.3">
      <c r="A17" s="32">
        <f t="shared" si="1"/>
        <v>14</v>
      </c>
      <c r="B17" s="32" t="str">
        <f t="shared" si="2"/>
        <v/>
      </c>
      <c r="C17" s="37">
        <v>43863</v>
      </c>
      <c r="D17" s="37"/>
      <c r="E17" s="38" t="s">
        <v>3</v>
      </c>
      <c r="F17" s="7">
        <f t="shared" si="3"/>
        <v>1</v>
      </c>
      <c r="G17" s="7">
        <f t="shared" si="3"/>
        <v>1</v>
      </c>
      <c r="H17" s="7">
        <f t="shared" si="3"/>
        <v>1</v>
      </c>
      <c r="I17" s="7">
        <f t="shared" si="3"/>
        <v>1</v>
      </c>
      <c r="J17" s="7">
        <f t="shared" si="3"/>
        <v>1</v>
      </c>
      <c r="K17" s="7">
        <f t="shared" si="3"/>
        <v>1</v>
      </c>
      <c r="L17" s="7">
        <f t="shared" si="3"/>
        <v>1</v>
      </c>
      <c r="M17" s="7">
        <f t="shared" si="3"/>
        <v>1</v>
      </c>
      <c r="N17" s="7">
        <f t="shared" si="3"/>
        <v>1</v>
      </c>
      <c r="O17" s="7">
        <f t="shared" si="3"/>
        <v>1</v>
      </c>
      <c r="P17" s="7">
        <f t="shared" si="4"/>
        <v>1</v>
      </c>
      <c r="Q17" s="7">
        <f t="shared" si="4"/>
        <v>1</v>
      </c>
      <c r="R17" s="7">
        <f t="shared" si="4"/>
        <v>1</v>
      </c>
      <c r="S17" s="7">
        <f t="shared" si="4"/>
        <v>1</v>
      </c>
      <c r="T17" s="7">
        <f t="shared" si="4"/>
        <v>1</v>
      </c>
      <c r="U17" s="7">
        <f t="shared" si="4"/>
        <v>1</v>
      </c>
      <c r="V17" s="7">
        <f t="shared" si="4"/>
        <v>1</v>
      </c>
      <c r="W17" s="7">
        <f t="shared" si="4"/>
        <v>1</v>
      </c>
      <c r="X17" s="7">
        <f t="shared" si="4"/>
        <v>1</v>
      </c>
      <c r="Y17" s="7">
        <f t="shared" si="4"/>
        <v>1</v>
      </c>
      <c r="Z17" s="7">
        <f t="shared" si="4"/>
        <v>1</v>
      </c>
      <c r="AA17" s="7">
        <f t="shared" si="4"/>
        <v>1</v>
      </c>
      <c r="AB17" s="7">
        <f t="shared" si="4"/>
        <v>1</v>
      </c>
      <c r="AC17" s="7">
        <f t="shared" si="4"/>
        <v>1</v>
      </c>
    </row>
    <row r="18" spans="1:29" x14ac:dyDescent="0.3">
      <c r="A18" s="32">
        <f t="shared" si="1"/>
        <v>20</v>
      </c>
      <c r="B18" s="32" t="str">
        <f t="shared" si="2"/>
        <v/>
      </c>
      <c r="C18" s="37">
        <v>44031</v>
      </c>
      <c r="D18" s="37"/>
      <c r="E18" s="38" t="s">
        <v>4</v>
      </c>
      <c r="F18" s="7">
        <f t="shared" si="3"/>
        <v>1</v>
      </c>
      <c r="G18" s="7">
        <f t="shared" si="3"/>
        <v>1</v>
      </c>
      <c r="H18" s="7">
        <f t="shared" si="3"/>
        <v>1</v>
      </c>
      <c r="I18" s="7">
        <f t="shared" si="3"/>
        <v>1</v>
      </c>
      <c r="J18" s="7">
        <f t="shared" si="3"/>
        <v>1</v>
      </c>
      <c r="K18" s="7">
        <f t="shared" si="3"/>
        <v>1</v>
      </c>
      <c r="L18" s="7">
        <f t="shared" si="3"/>
        <v>1</v>
      </c>
      <c r="M18" s="7">
        <f t="shared" si="3"/>
        <v>1</v>
      </c>
      <c r="N18" s="7">
        <f t="shared" si="3"/>
        <v>1</v>
      </c>
      <c r="O18" s="7">
        <f t="shared" si="3"/>
        <v>1</v>
      </c>
      <c r="P18" s="7">
        <f t="shared" si="4"/>
        <v>1</v>
      </c>
      <c r="Q18" s="7">
        <f t="shared" si="4"/>
        <v>1</v>
      </c>
      <c r="R18" s="7">
        <f t="shared" si="4"/>
        <v>1</v>
      </c>
      <c r="S18" s="7">
        <f t="shared" si="4"/>
        <v>1</v>
      </c>
      <c r="T18" s="7">
        <f t="shared" si="4"/>
        <v>1</v>
      </c>
      <c r="U18" s="7">
        <f t="shared" si="4"/>
        <v>1</v>
      </c>
      <c r="V18" s="7">
        <f t="shared" si="4"/>
        <v>1</v>
      </c>
      <c r="W18" s="7">
        <f t="shared" si="4"/>
        <v>1</v>
      </c>
      <c r="X18" s="7">
        <f t="shared" si="4"/>
        <v>1</v>
      </c>
      <c r="Y18" s="7">
        <f t="shared" si="4"/>
        <v>1</v>
      </c>
      <c r="Z18" s="7">
        <f t="shared" si="4"/>
        <v>1</v>
      </c>
      <c r="AA18" s="7">
        <f t="shared" si="4"/>
        <v>1</v>
      </c>
      <c r="AB18" s="7">
        <f t="shared" si="4"/>
        <v>1</v>
      </c>
      <c r="AC18" s="7">
        <f t="shared" si="4"/>
        <v>1</v>
      </c>
    </row>
    <row r="19" spans="1:29" x14ac:dyDescent="0.3">
      <c r="A19" s="32">
        <f t="shared" si="1"/>
        <v>22</v>
      </c>
      <c r="B19" s="32" t="str">
        <f t="shared" si="2"/>
        <v/>
      </c>
      <c r="C19" s="37">
        <v>44116</v>
      </c>
      <c r="D19" s="37"/>
      <c r="E19" s="38" t="s">
        <v>5</v>
      </c>
      <c r="F19" s="7">
        <f t="shared" si="3"/>
        <v>1</v>
      </c>
      <c r="G19" s="7">
        <f t="shared" si="3"/>
        <v>1</v>
      </c>
      <c r="H19" s="7">
        <f t="shared" si="3"/>
        <v>1</v>
      </c>
      <c r="I19" s="7">
        <f t="shared" si="3"/>
        <v>1</v>
      </c>
      <c r="J19" s="7">
        <f t="shared" si="3"/>
        <v>1</v>
      </c>
      <c r="K19" s="7">
        <f t="shared" si="3"/>
        <v>1</v>
      </c>
      <c r="L19" s="7">
        <f t="shared" si="3"/>
        <v>1</v>
      </c>
      <c r="M19" s="7">
        <f t="shared" si="3"/>
        <v>1</v>
      </c>
      <c r="N19" s="7">
        <f t="shared" si="3"/>
        <v>1</v>
      </c>
      <c r="O19" s="7">
        <f t="shared" si="3"/>
        <v>1</v>
      </c>
      <c r="P19" s="7">
        <f t="shared" si="4"/>
        <v>1</v>
      </c>
      <c r="Q19" s="7">
        <f t="shared" si="4"/>
        <v>1</v>
      </c>
      <c r="R19" s="7">
        <f t="shared" si="4"/>
        <v>1</v>
      </c>
      <c r="S19" s="7">
        <f t="shared" si="4"/>
        <v>1</v>
      </c>
      <c r="T19" s="7">
        <f t="shared" si="4"/>
        <v>1</v>
      </c>
      <c r="U19" s="7">
        <f t="shared" si="4"/>
        <v>1</v>
      </c>
      <c r="V19" s="7">
        <f t="shared" si="4"/>
        <v>1</v>
      </c>
      <c r="W19" s="7">
        <f t="shared" si="4"/>
        <v>1</v>
      </c>
      <c r="X19" s="7">
        <f t="shared" si="4"/>
        <v>1</v>
      </c>
      <c r="Y19" s="7">
        <f t="shared" si="4"/>
        <v>1</v>
      </c>
      <c r="Z19" s="7">
        <f t="shared" si="4"/>
        <v>1</v>
      </c>
      <c r="AA19" s="7">
        <f t="shared" si="4"/>
        <v>1</v>
      </c>
      <c r="AB19" s="7">
        <f t="shared" si="4"/>
        <v>1</v>
      </c>
      <c r="AC19" s="7">
        <f t="shared" si="4"/>
        <v>1</v>
      </c>
    </row>
    <row r="20" spans="1:29" x14ac:dyDescent="0.3">
      <c r="A20" s="32">
        <f t="shared" si="1"/>
        <v>25</v>
      </c>
      <c r="B20" s="32" t="str">
        <f t="shared" si="2"/>
        <v/>
      </c>
      <c r="C20" s="37">
        <v>44211</v>
      </c>
      <c r="D20" s="37"/>
      <c r="E20" s="38" t="s">
        <v>6</v>
      </c>
      <c r="F20" s="7">
        <f t="shared" si="3"/>
        <v>1</v>
      </c>
      <c r="G20" s="7">
        <f t="shared" si="3"/>
        <v>1</v>
      </c>
      <c r="H20" s="7">
        <f t="shared" si="3"/>
        <v>1</v>
      </c>
      <c r="I20" s="7">
        <f t="shared" si="3"/>
        <v>1</v>
      </c>
      <c r="J20" s="7">
        <f t="shared" si="3"/>
        <v>1</v>
      </c>
      <c r="K20" s="7">
        <f t="shared" si="3"/>
        <v>1</v>
      </c>
      <c r="L20" s="7">
        <f t="shared" si="3"/>
        <v>1</v>
      </c>
      <c r="M20" s="7">
        <f t="shared" si="3"/>
        <v>1</v>
      </c>
      <c r="N20" s="7">
        <f t="shared" si="3"/>
        <v>1</v>
      </c>
      <c r="O20" s="7">
        <f t="shared" si="3"/>
        <v>1</v>
      </c>
      <c r="P20" s="7">
        <f t="shared" si="4"/>
        <v>1</v>
      </c>
      <c r="Q20" s="7">
        <f t="shared" si="4"/>
        <v>1</v>
      </c>
      <c r="R20" s="7">
        <f t="shared" si="4"/>
        <v>1</v>
      </c>
      <c r="S20" s="7">
        <f t="shared" si="4"/>
        <v>1</v>
      </c>
      <c r="T20" s="7">
        <f t="shared" si="4"/>
        <v>1</v>
      </c>
      <c r="U20" s="7">
        <f t="shared" si="4"/>
        <v>1</v>
      </c>
      <c r="V20" s="7">
        <f t="shared" si="4"/>
        <v>1</v>
      </c>
      <c r="W20" s="7">
        <f t="shared" si="4"/>
        <v>1</v>
      </c>
      <c r="X20" s="7">
        <f t="shared" si="4"/>
        <v>1</v>
      </c>
      <c r="Y20" s="7">
        <f t="shared" si="4"/>
        <v>1</v>
      </c>
      <c r="Z20" s="7">
        <f t="shared" si="4"/>
        <v>1</v>
      </c>
      <c r="AA20" s="7">
        <f t="shared" si="4"/>
        <v>1</v>
      </c>
      <c r="AB20" s="7">
        <f t="shared" si="4"/>
        <v>1</v>
      </c>
      <c r="AC20" s="7">
        <f t="shared" si="4"/>
        <v>1</v>
      </c>
    </row>
    <row r="21" spans="1:29" x14ac:dyDescent="0.3">
      <c r="A21" s="32">
        <f t="shared" si="1"/>
        <v>27</v>
      </c>
      <c r="B21" s="32" t="str">
        <f t="shared" si="2"/>
        <v/>
      </c>
      <c r="C21" s="37">
        <v>44270</v>
      </c>
      <c r="D21" s="37"/>
      <c r="E21" s="38" t="s">
        <v>7</v>
      </c>
      <c r="F21" s="7">
        <f t="shared" si="3"/>
        <v>1</v>
      </c>
      <c r="G21" s="7">
        <f t="shared" si="3"/>
        <v>1</v>
      </c>
      <c r="H21" s="7">
        <f t="shared" si="3"/>
        <v>1</v>
      </c>
      <c r="I21" s="7">
        <f t="shared" si="3"/>
        <v>1</v>
      </c>
      <c r="J21" s="7">
        <f t="shared" si="3"/>
        <v>1</v>
      </c>
      <c r="K21" s="7">
        <f t="shared" si="3"/>
        <v>1</v>
      </c>
      <c r="L21" s="7">
        <f t="shared" si="3"/>
        <v>1</v>
      </c>
      <c r="M21" s="7">
        <f t="shared" si="3"/>
        <v>1</v>
      </c>
      <c r="N21" s="7">
        <f t="shared" si="3"/>
        <v>1</v>
      </c>
      <c r="O21" s="7">
        <f t="shared" si="3"/>
        <v>1</v>
      </c>
      <c r="P21" s="7">
        <f t="shared" si="4"/>
        <v>1</v>
      </c>
      <c r="Q21" s="7">
        <f t="shared" si="4"/>
        <v>1</v>
      </c>
      <c r="R21" s="7">
        <f t="shared" si="4"/>
        <v>1</v>
      </c>
      <c r="S21" s="7">
        <f t="shared" si="4"/>
        <v>1</v>
      </c>
      <c r="T21" s="7">
        <f t="shared" si="4"/>
        <v>1</v>
      </c>
      <c r="U21" s="7">
        <f t="shared" si="4"/>
        <v>1</v>
      </c>
      <c r="V21" s="7">
        <f t="shared" si="4"/>
        <v>1</v>
      </c>
      <c r="W21" s="7">
        <f t="shared" si="4"/>
        <v>1</v>
      </c>
      <c r="X21" s="7">
        <f t="shared" si="4"/>
        <v>1</v>
      </c>
      <c r="Y21" s="7">
        <f t="shared" si="4"/>
        <v>1</v>
      </c>
      <c r="Z21" s="7">
        <f t="shared" si="4"/>
        <v>1</v>
      </c>
      <c r="AA21" s="7">
        <f t="shared" si="4"/>
        <v>1</v>
      </c>
      <c r="AB21" s="7">
        <f t="shared" si="4"/>
        <v>1</v>
      </c>
      <c r="AC21" s="7">
        <f t="shared" si="4"/>
        <v>1</v>
      </c>
    </row>
    <row r="22" spans="1:29" x14ac:dyDescent="0.3">
      <c r="A22" s="32">
        <f t="shared" si="1"/>
        <v>30</v>
      </c>
      <c r="B22" s="32" t="str">
        <f t="shared" si="2"/>
        <v/>
      </c>
      <c r="C22" s="37">
        <v>44334</v>
      </c>
      <c r="D22" s="37"/>
      <c r="E22" s="38" t="s">
        <v>8</v>
      </c>
      <c r="F22" s="7">
        <f t="shared" si="3"/>
        <v>1</v>
      </c>
      <c r="G22" s="7">
        <f t="shared" si="3"/>
        <v>1</v>
      </c>
      <c r="H22" s="7">
        <f t="shared" si="3"/>
        <v>1</v>
      </c>
      <c r="I22" s="7">
        <f t="shared" si="3"/>
        <v>1</v>
      </c>
      <c r="J22" s="7">
        <f t="shared" si="3"/>
        <v>1</v>
      </c>
      <c r="K22" s="7">
        <f t="shared" si="3"/>
        <v>1</v>
      </c>
      <c r="L22" s="7">
        <f t="shared" si="3"/>
        <v>1</v>
      </c>
      <c r="M22" s="7">
        <f t="shared" si="3"/>
        <v>1</v>
      </c>
      <c r="N22" s="7">
        <f t="shared" si="3"/>
        <v>1</v>
      </c>
      <c r="O22" s="7">
        <f t="shared" si="3"/>
        <v>1</v>
      </c>
      <c r="P22" s="7">
        <f t="shared" si="4"/>
        <v>1</v>
      </c>
      <c r="Q22" s="7">
        <f t="shared" si="4"/>
        <v>1</v>
      </c>
      <c r="R22" s="7">
        <f t="shared" si="4"/>
        <v>1</v>
      </c>
      <c r="S22" s="7">
        <f t="shared" si="4"/>
        <v>1</v>
      </c>
      <c r="T22" s="7">
        <f t="shared" si="4"/>
        <v>1</v>
      </c>
      <c r="U22" s="7">
        <f t="shared" si="4"/>
        <v>1</v>
      </c>
      <c r="V22" s="7">
        <f t="shared" si="4"/>
        <v>1</v>
      </c>
      <c r="W22" s="7">
        <f t="shared" si="4"/>
        <v>1</v>
      </c>
      <c r="X22" s="7">
        <f t="shared" si="4"/>
        <v>1</v>
      </c>
      <c r="Y22" s="7">
        <f t="shared" si="4"/>
        <v>1</v>
      </c>
      <c r="Z22" s="7">
        <f t="shared" si="4"/>
        <v>1</v>
      </c>
      <c r="AA22" s="7">
        <f t="shared" si="4"/>
        <v>1</v>
      </c>
      <c r="AB22" s="7">
        <f t="shared" si="4"/>
        <v>1</v>
      </c>
      <c r="AC22" s="7">
        <f t="shared" si="4"/>
        <v>1</v>
      </c>
    </row>
    <row r="23" spans="1:29" x14ac:dyDescent="0.3">
      <c r="A23" s="32">
        <f t="shared" si="1"/>
        <v>34</v>
      </c>
      <c r="B23" s="32" t="str">
        <f t="shared" si="2"/>
        <v/>
      </c>
      <c r="C23" s="37">
        <v>44471</v>
      </c>
      <c r="D23" s="37"/>
      <c r="E23" s="38" t="s">
        <v>9</v>
      </c>
      <c r="F23" s="7">
        <f t="shared" si="3"/>
        <v>1</v>
      </c>
      <c r="G23" s="7">
        <f t="shared" si="3"/>
        <v>1</v>
      </c>
      <c r="H23" s="7">
        <f t="shared" si="3"/>
        <v>1</v>
      </c>
      <c r="I23" s="7">
        <f t="shared" si="3"/>
        <v>1</v>
      </c>
      <c r="J23" s="7">
        <f t="shared" si="3"/>
        <v>1</v>
      </c>
      <c r="K23" s="7">
        <f t="shared" si="3"/>
        <v>1</v>
      </c>
      <c r="L23" s="7">
        <f t="shared" si="3"/>
        <v>1</v>
      </c>
      <c r="M23" s="7">
        <f t="shared" si="3"/>
        <v>1</v>
      </c>
      <c r="N23" s="7">
        <f t="shared" si="3"/>
        <v>1</v>
      </c>
      <c r="O23" s="7">
        <f t="shared" si="3"/>
        <v>1</v>
      </c>
      <c r="P23" s="7">
        <f t="shared" si="4"/>
        <v>1</v>
      </c>
      <c r="Q23" s="7">
        <f t="shared" si="4"/>
        <v>1</v>
      </c>
      <c r="R23" s="7">
        <f t="shared" si="4"/>
        <v>1</v>
      </c>
      <c r="S23" s="7">
        <f t="shared" si="4"/>
        <v>1</v>
      </c>
      <c r="T23" s="7">
        <f t="shared" si="4"/>
        <v>1</v>
      </c>
      <c r="U23" s="7">
        <f t="shared" si="4"/>
        <v>1</v>
      </c>
      <c r="V23" s="7">
        <f t="shared" si="4"/>
        <v>1</v>
      </c>
      <c r="W23" s="7">
        <f t="shared" si="4"/>
        <v>1</v>
      </c>
      <c r="X23" s="7">
        <f t="shared" si="4"/>
        <v>1</v>
      </c>
      <c r="Y23" s="7">
        <f t="shared" si="4"/>
        <v>1</v>
      </c>
      <c r="Z23" s="7">
        <f t="shared" si="4"/>
        <v>1</v>
      </c>
      <c r="AA23" s="7">
        <f t="shared" si="4"/>
        <v>1</v>
      </c>
      <c r="AB23" s="7">
        <f t="shared" si="4"/>
        <v>1</v>
      </c>
      <c r="AC23" s="7">
        <f t="shared" si="4"/>
        <v>1</v>
      </c>
    </row>
    <row r="24" spans="1:29" x14ac:dyDescent="0.3">
      <c r="A24" s="32">
        <f t="shared" si="1"/>
        <v>37</v>
      </c>
      <c r="B24" s="32" t="str">
        <f t="shared" si="2"/>
        <v/>
      </c>
      <c r="C24" s="37">
        <v>44576</v>
      </c>
      <c r="D24" s="37"/>
      <c r="E24" s="38" t="s">
        <v>10</v>
      </c>
      <c r="F24" s="7">
        <f t="shared" ref="F24:O32" si="5">IF($B24&lt;=F$12,0,IF(F$12-$A24&gt;2,$D$7,IF(F$12-$A24=2,$D$6,IF(F$12-$A24=1,$D$5,IF(F$12-$A24=0,$D$4,0)))))</f>
        <v>0</v>
      </c>
      <c r="G24" s="7">
        <f t="shared" si="5"/>
        <v>0.3</v>
      </c>
      <c r="H24" s="7">
        <f t="shared" si="5"/>
        <v>0.6</v>
      </c>
      <c r="I24" s="7">
        <f t="shared" si="5"/>
        <v>1</v>
      </c>
      <c r="J24" s="7">
        <f t="shared" si="5"/>
        <v>1</v>
      </c>
      <c r="K24" s="7">
        <f t="shared" si="5"/>
        <v>1</v>
      </c>
      <c r="L24" s="7">
        <f t="shared" si="5"/>
        <v>1</v>
      </c>
      <c r="M24" s="7">
        <f t="shared" si="5"/>
        <v>1</v>
      </c>
      <c r="N24" s="7">
        <f t="shared" si="5"/>
        <v>1</v>
      </c>
      <c r="O24" s="7">
        <f t="shared" si="5"/>
        <v>1</v>
      </c>
      <c r="P24" s="7">
        <f t="shared" ref="P24:AC32" si="6">IF($B24&lt;=P$12,0,IF(P$12-$A24&gt;2,$D$7,IF(P$12-$A24=2,$D$6,IF(P$12-$A24=1,$D$5,IF(P$12-$A24=0,$D$4,0)))))</f>
        <v>1</v>
      </c>
      <c r="Q24" s="7">
        <f t="shared" si="6"/>
        <v>1</v>
      </c>
      <c r="R24" s="7">
        <f t="shared" si="6"/>
        <v>1</v>
      </c>
      <c r="S24" s="7">
        <f t="shared" si="6"/>
        <v>1</v>
      </c>
      <c r="T24" s="7">
        <f t="shared" si="6"/>
        <v>1</v>
      </c>
      <c r="U24" s="7">
        <f t="shared" si="6"/>
        <v>1</v>
      </c>
      <c r="V24" s="7">
        <f t="shared" si="6"/>
        <v>1</v>
      </c>
      <c r="W24" s="7">
        <f t="shared" si="6"/>
        <v>1</v>
      </c>
      <c r="X24" s="7">
        <f t="shared" si="6"/>
        <v>1</v>
      </c>
      <c r="Y24" s="7">
        <f t="shared" si="6"/>
        <v>1</v>
      </c>
      <c r="Z24" s="7">
        <f t="shared" si="6"/>
        <v>1</v>
      </c>
      <c r="AA24" s="7">
        <f t="shared" si="6"/>
        <v>1</v>
      </c>
      <c r="AB24" s="7">
        <f t="shared" si="6"/>
        <v>1</v>
      </c>
      <c r="AC24" s="7">
        <f t="shared" si="6"/>
        <v>1</v>
      </c>
    </row>
    <row r="25" spans="1:29" x14ac:dyDescent="0.3">
      <c r="A25" s="32">
        <f t="shared" si="1"/>
        <v>40</v>
      </c>
      <c r="B25" s="32" t="str">
        <f t="shared" si="2"/>
        <v/>
      </c>
      <c r="C25" s="37">
        <v>44643</v>
      </c>
      <c r="D25" s="37"/>
      <c r="E25" s="38" t="s">
        <v>11</v>
      </c>
      <c r="F25" s="7">
        <f t="shared" si="5"/>
        <v>0</v>
      </c>
      <c r="G25" s="7">
        <f t="shared" si="5"/>
        <v>0</v>
      </c>
      <c r="H25" s="7">
        <f t="shared" si="5"/>
        <v>0</v>
      </c>
      <c r="I25" s="7">
        <f t="shared" si="5"/>
        <v>0</v>
      </c>
      <c r="J25" s="7">
        <f t="shared" si="5"/>
        <v>0.3</v>
      </c>
      <c r="K25" s="7">
        <f t="shared" si="5"/>
        <v>0.6</v>
      </c>
      <c r="L25" s="7">
        <f t="shared" si="5"/>
        <v>1</v>
      </c>
      <c r="M25" s="7">
        <f t="shared" si="5"/>
        <v>1</v>
      </c>
      <c r="N25" s="7">
        <f t="shared" si="5"/>
        <v>1</v>
      </c>
      <c r="O25" s="7">
        <f t="shared" si="5"/>
        <v>1</v>
      </c>
      <c r="P25" s="7">
        <f t="shared" si="6"/>
        <v>1</v>
      </c>
      <c r="Q25" s="7">
        <f t="shared" si="6"/>
        <v>1</v>
      </c>
      <c r="R25" s="7">
        <f t="shared" si="6"/>
        <v>1</v>
      </c>
      <c r="S25" s="7">
        <f t="shared" si="6"/>
        <v>1</v>
      </c>
      <c r="T25" s="7">
        <f t="shared" si="6"/>
        <v>1</v>
      </c>
      <c r="U25" s="7">
        <f t="shared" si="6"/>
        <v>1</v>
      </c>
      <c r="V25" s="7">
        <f t="shared" si="6"/>
        <v>1</v>
      </c>
      <c r="W25" s="7">
        <f t="shared" si="6"/>
        <v>1</v>
      </c>
      <c r="X25" s="7">
        <f t="shared" si="6"/>
        <v>1</v>
      </c>
      <c r="Y25" s="7">
        <f t="shared" si="6"/>
        <v>1</v>
      </c>
      <c r="Z25" s="7">
        <f t="shared" si="6"/>
        <v>1</v>
      </c>
      <c r="AA25" s="7">
        <f t="shared" si="6"/>
        <v>1</v>
      </c>
      <c r="AB25" s="7">
        <f t="shared" si="6"/>
        <v>1</v>
      </c>
      <c r="AC25" s="7">
        <f t="shared" si="6"/>
        <v>1</v>
      </c>
    </row>
    <row r="26" spans="1:29" x14ac:dyDescent="0.3">
      <c r="A26" s="32">
        <f t="shared" si="1"/>
        <v>41</v>
      </c>
      <c r="B26" s="32" t="str">
        <f t="shared" si="2"/>
        <v/>
      </c>
      <c r="C26" s="37">
        <v>44682</v>
      </c>
      <c r="D26" s="37"/>
      <c r="E26" s="38" t="s">
        <v>13</v>
      </c>
      <c r="F26" s="7">
        <f t="shared" si="5"/>
        <v>0</v>
      </c>
      <c r="G26" s="7">
        <f t="shared" si="5"/>
        <v>0</v>
      </c>
      <c r="H26" s="7">
        <f t="shared" si="5"/>
        <v>0</v>
      </c>
      <c r="I26" s="7">
        <f t="shared" si="5"/>
        <v>0</v>
      </c>
      <c r="J26" s="7">
        <f t="shared" si="5"/>
        <v>0</v>
      </c>
      <c r="K26" s="7">
        <f t="shared" si="5"/>
        <v>0.3</v>
      </c>
      <c r="L26" s="7">
        <f t="shared" si="5"/>
        <v>0.6</v>
      </c>
      <c r="M26" s="7">
        <f t="shared" si="5"/>
        <v>1</v>
      </c>
      <c r="N26" s="7">
        <f t="shared" si="5"/>
        <v>1</v>
      </c>
      <c r="O26" s="7">
        <f t="shared" si="5"/>
        <v>1</v>
      </c>
      <c r="P26" s="7">
        <f t="shared" si="6"/>
        <v>1</v>
      </c>
      <c r="Q26" s="7">
        <f t="shared" si="6"/>
        <v>1</v>
      </c>
      <c r="R26" s="7">
        <f t="shared" si="6"/>
        <v>1</v>
      </c>
      <c r="S26" s="7">
        <f t="shared" si="6"/>
        <v>1</v>
      </c>
      <c r="T26" s="7">
        <f t="shared" si="6"/>
        <v>1</v>
      </c>
      <c r="U26" s="7">
        <f t="shared" si="6"/>
        <v>1</v>
      </c>
      <c r="V26" s="7">
        <f t="shared" si="6"/>
        <v>1</v>
      </c>
      <c r="W26" s="7">
        <f t="shared" si="6"/>
        <v>1</v>
      </c>
      <c r="X26" s="7">
        <f t="shared" si="6"/>
        <v>1</v>
      </c>
      <c r="Y26" s="7">
        <f t="shared" si="6"/>
        <v>1</v>
      </c>
      <c r="Z26" s="7">
        <f t="shared" si="6"/>
        <v>1</v>
      </c>
      <c r="AA26" s="7">
        <f t="shared" si="6"/>
        <v>1</v>
      </c>
      <c r="AB26" s="7">
        <f t="shared" si="6"/>
        <v>1</v>
      </c>
      <c r="AC26" s="7">
        <f t="shared" si="6"/>
        <v>1</v>
      </c>
    </row>
    <row r="27" spans="1:29" x14ac:dyDescent="0.3">
      <c r="A27" s="32">
        <f t="shared" si="1"/>
        <v>41</v>
      </c>
      <c r="B27" s="32" t="str">
        <f t="shared" si="2"/>
        <v/>
      </c>
      <c r="C27" s="37">
        <v>44696</v>
      </c>
      <c r="D27" s="37"/>
      <c r="E27" s="38" t="s">
        <v>13</v>
      </c>
      <c r="F27" s="7">
        <f t="shared" si="5"/>
        <v>0</v>
      </c>
      <c r="G27" s="7">
        <f t="shared" si="5"/>
        <v>0</v>
      </c>
      <c r="H27" s="7">
        <f t="shared" si="5"/>
        <v>0</v>
      </c>
      <c r="I27" s="7">
        <f t="shared" si="5"/>
        <v>0</v>
      </c>
      <c r="J27" s="7">
        <f t="shared" si="5"/>
        <v>0</v>
      </c>
      <c r="K27" s="7">
        <f t="shared" si="5"/>
        <v>0.3</v>
      </c>
      <c r="L27" s="7">
        <f t="shared" si="5"/>
        <v>0.6</v>
      </c>
      <c r="M27" s="7">
        <f t="shared" si="5"/>
        <v>1</v>
      </c>
      <c r="N27" s="7">
        <f t="shared" si="5"/>
        <v>1</v>
      </c>
      <c r="O27" s="7">
        <f t="shared" si="5"/>
        <v>1</v>
      </c>
      <c r="P27" s="7">
        <f t="shared" si="6"/>
        <v>1</v>
      </c>
      <c r="Q27" s="7">
        <f t="shared" si="6"/>
        <v>1</v>
      </c>
      <c r="R27" s="7">
        <f t="shared" si="6"/>
        <v>1</v>
      </c>
      <c r="S27" s="7">
        <f t="shared" si="6"/>
        <v>1</v>
      </c>
      <c r="T27" s="7">
        <f t="shared" si="6"/>
        <v>1</v>
      </c>
      <c r="U27" s="7">
        <f t="shared" si="6"/>
        <v>1</v>
      </c>
      <c r="V27" s="7">
        <f t="shared" si="6"/>
        <v>1</v>
      </c>
      <c r="W27" s="7">
        <f t="shared" si="6"/>
        <v>1</v>
      </c>
      <c r="X27" s="7">
        <f t="shared" si="6"/>
        <v>1</v>
      </c>
      <c r="Y27" s="7">
        <f t="shared" si="6"/>
        <v>1</v>
      </c>
      <c r="Z27" s="7">
        <f t="shared" si="6"/>
        <v>1</v>
      </c>
      <c r="AA27" s="7">
        <f t="shared" si="6"/>
        <v>1</v>
      </c>
      <c r="AB27" s="7">
        <f t="shared" si="6"/>
        <v>1</v>
      </c>
      <c r="AC27" s="7">
        <f t="shared" si="6"/>
        <v>1</v>
      </c>
    </row>
    <row r="28" spans="1:29" x14ac:dyDescent="0.3">
      <c r="A28" s="32">
        <f t="shared" si="1"/>
        <v>44</v>
      </c>
      <c r="B28" s="32" t="str">
        <f t="shared" si="2"/>
        <v/>
      </c>
      <c r="C28" s="37">
        <v>44774</v>
      </c>
      <c r="D28" s="37"/>
      <c r="E28" s="38" t="s">
        <v>14</v>
      </c>
      <c r="F28" s="7">
        <f t="shared" si="5"/>
        <v>0</v>
      </c>
      <c r="G28" s="7">
        <f t="shared" si="5"/>
        <v>0</v>
      </c>
      <c r="H28" s="7">
        <f t="shared" si="5"/>
        <v>0</v>
      </c>
      <c r="I28" s="7">
        <f t="shared" si="5"/>
        <v>0</v>
      </c>
      <c r="J28" s="7">
        <f t="shared" si="5"/>
        <v>0</v>
      </c>
      <c r="K28" s="7">
        <f t="shared" si="5"/>
        <v>0</v>
      </c>
      <c r="L28" s="7">
        <f t="shared" si="5"/>
        <v>0</v>
      </c>
      <c r="M28" s="7">
        <f t="shared" si="5"/>
        <v>0</v>
      </c>
      <c r="N28" s="7">
        <f t="shared" si="5"/>
        <v>0.3</v>
      </c>
      <c r="O28" s="7">
        <f t="shared" si="5"/>
        <v>0.6</v>
      </c>
      <c r="P28" s="7">
        <f t="shared" si="6"/>
        <v>1</v>
      </c>
      <c r="Q28" s="7">
        <f t="shared" si="6"/>
        <v>1</v>
      </c>
      <c r="R28" s="7">
        <f t="shared" si="6"/>
        <v>1</v>
      </c>
      <c r="S28" s="7">
        <f t="shared" si="6"/>
        <v>1</v>
      </c>
      <c r="T28" s="7">
        <f t="shared" si="6"/>
        <v>1</v>
      </c>
      <c r="U28" s="7">
        <f t="shared" si="6"/>
        <v>1</v>
      </c>
      <c r="V28" s="7">
        <f t="shared" si="6"/>
        <v>1</v>
      </c>
      <c r="W28" s="7">
        <f t="shared" si="6"/>
        <v>1</v>
      </c>
      <c r="X28" s="7">
        <f t="shared" si="6"/>
        <v>1</v>
      </c>
      <c r="Y28" s="7">
        <f t="shared" si="6"/>
        <v>1</v>
      </c>
      <c r="Z28" s="7">
        <f t="shared" si="6"/>
        <v>1</v>
      </c>
      <c r="AA28" s="7">
        <f t="shared" si="6"/>
        <v>1</v>
      </c>
      <c r="AB28" s="7">
        <f t="shared" si="6"/>
        <v>1</v>
      </c>
      <c r="AC28" s="7">
        <f t="shared" si="6"/>
        <v>1</v>
      </c>
    </row>
    <row r="29" spans="1:29" x14ac:dyDescent="0.3">
      <c r="A29" s="32">
        <f t="shared" si="1"/>
        <v>44</v>
      </c>
      <c r="B29" s="32" t="str">
        <f t="shared" si="2"/>
        <v/>
      </c>
      <c r="C29" s="37">
        <v>44774</v>
      </c>
      <c r="D29" s="37"/>
      <c r="E29" s="38" t="s">
        <v>14</v>
      </c>
      <c r="F29" s="7">
        <f t="shared" si="5"/>
        <v>0</v>
      </c>
      <c r="G29" s="7">
        <f t="shared" si="5"/>
        <v>0</v>
      </c>
      <c r="H29" s="7">
        <f t="shared" si="5"/>
        <v>0</v>
      </c>
      <c r="I29" s="7">
        <f t="shared" si="5"/>
        <v>0</v>
      </c>
      <c r="J29" s="7">
        <f t="shared" si="5"/>
        <v>0</v>
      </c>
      <c r="K29" s="7">
        <f t="shared" si="5"/>
        <v>0</v>
      </c>
      <c r="L29" s="7">
        <f t="shared" si="5"/>
        <v>0</v>
      </c>
      <c r="M29" s="7">
        <f t="shared" si="5"/>
        <v>0</v>
      </c>
      <c r="N29" s="7">
        <f t="shared" si="5"/>
        <v>0.3</v>
      </c>
      <c r="O29" s="7">
        <f t="shared" si="5"/>
        <v>0.6</v>
      </c>
      <c r="P29" s="7">
        <f t="shared" si="6"/>
        <v>1</v>
      </c>
      <c r="Q29" s="7">
        <f t="shared" si="6"/>
        <v>1</v>
      </c>
      <c r="R29" s="7">
        <f t="shared" si="6"/>
        <v>1</v>
      </c>
      <c r="S29" s="7">
        <f t="shared" si="6"/>
        <v>1</v>
      </c>
      <c r="T29" s="7">
        <f t="shared" si="6"/>
        <v>1</v>
      </c>
      <c r="U29" s="7">
        <f t="shared" si="6"/>
        <v>1</v>
      </c>
      <c r="V29" s="7">
        <f t="shared" si="6"/>
        <v>1</v>
      </c>
      <c r="W29" s="7">
        <f t="shared" si="6"/>
        <v>1</v>
      </c>
      <c r="X29" s="7">
        <f t="shared" si="6"/>
        <v>1</v>
      </c>
      <c r="Y29" s="7">
        <f t="shared" si="6"/>
        <v>1</v>
      </c>
      <c r="Z29" s="7">
        <f t="shared" si="6"/>
        <v>1</v>
      </c>
      <c r="AA29" s="7">
        <f t="shared" si="6"/>
        <v>1</v>
      </c>
      <c r="AB29" s="7">
        <f t="shared" si="6"/>
        <v>1</v>
      </c>
      <c r="AC29" s="7">
        <f t="shared" si="6"/>
        <v>1</v>
      </c>
    </row>
    <row r="30" spans="1:29" x14ac:dyDescent="0.3">
      <c r="A30" s="32">
        <f t="shared" si="1"/>
        <v>44</v>
      </c>
      <c r="B30" s="32" t="str">
        <f t="shared" si="2"/>
        <v/>
      </c>
      <c r="C30" s="37">
        <v>44774</v>
      </c>
      <c r="D30" s="37"/>
      <c r="E30" s="38" t="s">
        <v>14</v>
      </c>
      <c r="F30" s="7">
        <f t="shared" si="5"/>
        <v>0</v>
      </c>
      <c r="G30" s="7">
        <f t="shared" si="5"/>
        <v>0</v>
      </c>
      <c r="H30" s="7">
        <f t="shared" si="5"/>
        <v>0</v>
      </c>
      <c r="I30" s="7">
        <f t="shared" si="5"/>
        <v>0</v>
      </c>
      <c r="J30" s="7">
        <f t="shared" si="5"/>
        <v>0</v>
      </c>
      <c r="K30" s="7">
        <f t="shared" si="5"/>
        <v>0</v>
      </c>
      <c r="L30" s="7">
        <f t="shared" si="5"/>
        <v>0</v>
      </c>
      <c r="M30" s="7">
        <f t="shared" si="5"/>
        <v>0</v>
      </c>
      <c r="N30" s="7">
        <f t="shared" si="5"/>
        <v>0.3</v>
      </c>
      <c r="O30" s="7">
        <f t="shared" si="5"/>
        <v>0.6</v>
      </c>
      <c r="P30" s="7">
        <f t="shared" si="6"/>
        <v>1</v>
      </c>
      <c r="Q30" s="7">
        <f t="shared" si="6"/>
        <v>1</v>
      </c>
      <c r="R30" s="7">
        <f t="shared" si="6"/>
        <v>1</v>
      </c>
      <c r="S30" s="7">
        <f t="shared" si="6"/>
        <v>1</v>
      </c>
      <c r="T30" s="7">
        <f t="shared" si="6"/>
        <v>1</v>
      </c>
      <c r="U30" s="7">
        <f t="shared" si="6"/>
        <v>1</v>
      </c>
      <c r="V30" s="7">
        <f t="shared" si="6"/>
        <v>1</v>
      </c>
      <c r="W30" s="7">
        <f t="shared" si="6"/>
        <v>1</v>
      </c>
      <c r="X30" s="7">
        <f t="shared" si="6"/>
        <v>1</v>
      </c>
      <c r="Y30" s="7">
        <f t="shared" si="6"/>
        <v>1</v>
      </c>
      <c r="Z30" s="7">
        <f t="shared" si="6"/>
        <v>1</v>
      </c>
      <c r="AA30" s="7">
        <f t="shared" si="6"/>
        <v>1</v>
      </c>
      <c r="AB30" s="7">
        <f t="shared" si="6"/>
        <v>1</v>
      </c>
      <c r="AC30" s="7">
        <f t="shared" si="6"/>
        <v>1</v>
      </c>
    </row>
    <row r="31" spans="1:29" x14ac:dyDescent="0.3">
      <c r="A31" s="32">
        <f t="shared" si="1"/>
        <v>46</v>
      </c>
      <c r="B31" s="32" t="str">
        <f t="shared" si="2"/>
        <v/>
      </c>
      <c r="C31" s="37">
        <v>44835</v>
      </c>
      <c r="D31" s="37"/>
      <c r="E31" s="38" t="s">
        <v>15</v>
      </c>
      <c r="F31" s="7">
        <f t="shared" si="5"/>
        <v>0</v>
      </c>
      <c r="G31" s="7">
        <f t="shared" si="5"/>
        <v>0</v>
      </c>
      <c r="H31" s="7">
        <f t="shared" si="5"/>
        <v>0</v>
      </c>
      <c r="I31" s="7">
        <f t="shared" si="5"/>
        <v>0</v>
      </c>
      <c r="J31" s="7">
        <f t="shared" si="5"/>
        <v>0</v>
      </c>
      <c r="K31" s="7">
        <f t="shared" si="5"/>
        <v>0</v>
      </c>
      <c r="L31" s="7">
        <f t="shared" si="5"/>
        <v>0</v>
      </c>
      <c r="M31" s="7">
        <f t="shared" si="5"/>
        <v>0</v>
      </c>
      <c r="N31" s="7">
        <f t="shared" si="5"/>
        <v>0</v>
      </c>
      <c r="O31" s="7">
        <f t="shared" si="5"/>
        <v>0</v>
      </c>
      <c r="P31" s="7">
        <f t="shared" si="6"/>
        <v>0.3</v>
      </c>
      <c r="Q31" s="7">
        <f t="shared" si="6"/>
        <v>0.6</v>
      </c>
      <c r="R31" s="7">
        <f t="shared" si="6"/>
        <v>1</v>
      </c>
      <c r="S31" s="7">
        <f t="shared" si="6"/>
        <v>1</v>
      </c>
      <c r="T31" s="7">
        <f t="shared" si="6"/>
        <v>1</v>
      </c>
      <c r="U31" s="7">
        <f t="shared" si="6"/>
        <v>1</v>
      </c>
      <c r="V31" s="7">
        <f t="shared" si="6"/>
        <v>1</v>
      </c>
      <c r="W31" s="7">
        <f t="shared" si="6"/>
        <v>1</v>
      </c>
      <c r="X31" s="7">
        <f t="shared" si="6"/>
        <v>1</v>
      </c>
      <c r="Y31" s="7">
        <f t="shared" si="6"/>
        <v>1</v>
      </c>
      <c r="Z31" s="7">
        <f t="shared" si="6"/>
        <v>1</v>
      </c>
      <c r="AA31" s="7">
        <f t="shared" si="6"/>
        <v>1</v>
      </c>
      <c r="AB31" s="7">
        <f t="shared" si="6"/>
        <v>1</v>
      </c>
      <c r="AC31" s="7">
        <f t="shared" si="6"/>
        <v>1</v>
      </c>
    </row>
    <row r="32" spans="1:29" x14ac:dyDescent="0.3">
      <c r="A32" s="32">
        <f t="shared" si="1"/>
        <v>46</v>
      </c>
      <c r="B32" s="32" t="str">
        <f t="shared" si="2"/>
        <v/>
      </c>
      <c r="C32" s="37">
        <v>44836</v>
      </c>
      <c r="D32" s="37"/>
      <c r="E32" s="38" t="s">
        <v>15</v>
      </c>
      <c r="F32" s="7">
        <f t="shared" si="5"/>
        <v>0</v>
      </c>
      <c r="G32" s="7">
        <f t="shared" si="5"/>
        <v>0</v>
      </c>
      <c r="H32" s="7">
        <f t="shared" si="5"/>
        <v>0</v>
      </c>
      <c r="I32" s="7">
        <f t="shared" si="5"/>
        <v>0</v>
      </c>
      <c r="J32" s="7">
        <f t="shared" si="5"/>
        <v>0</v>
      </c>
      <c r="K32" s="7">
        <f t="shared" si="5"/>
        <v>0</v>
      </c>
      <c r="L32" s="7">
        <f t="shared" si="5"/>
        <v>0</v>
      </c>
      <c r="M32" s="7">
        <f t="shared" si="5"/>
        <v>0</v>
      </c>
      <c r="N32" s="7">
        <f t="shared" si="5"/>
        <v>0</v>
      </c>
      <c r="O32" s="7">
        <f t="shared" si="5"/>
        <v>0</v>
      </c>
      <c r="P32" s="7">
        <f t="shared" si="6"/>
        <v>0.3</v>
      </c>
      <c r="Q32" s="7">
        <f t="shared" si="6"/>
        <v>0.6</v>
      </c>
      <c r="R32" s="7">
        <f t="shared" si="6"/>
        <v>1</v>
      </c>
      <c r="S32" s="7">
        <f t="shared" si="6"/>
        <v>1</v>
      </c>
      <c r="T32" s="7">
        <f t="shared" si="6"/>
        <v>1</v>
      </c>
      <c r="U32" s="7">
        <f t="shared" si="6"/>
        <v>1</v>
      </c>
      <c r="V32" s="7">
        <f t="shared" si="6"/>
        <v>1</v>
      </c>
      <c r="W32" s="7">
        <f t="shared" si="6"/>
        <v>1</v>
      </c>
      <c r="X32" s="7">
        <f t="shared" si="6"/>
        <v>1</v>
      </c>
      <c r="Y32" s="7">
        <f t="shared" si="6"/>
        <v>1</v>
      </c>
      <c r="Z32" s="7">
        <f t="shared" si="6"/>
        <v>1</v>
      </c>
      <c r="AA32" s="7">
        <f t="shared" si="6"/>
        <v>1</v>
      </c>
      <c r="AB32" s="7">
        <f t="shared" si="6"/>
        <v>1</v>
      </c>
      <c r="AC32" s="7">
        <f t="shared" si="6"/>
        <v>1</v>
      </c>
    </row>
    <row r="33" spans="1:68" s="2" customFormat="1" x14ac:dyDescent="0.3">
      <c r="A33" s="19"/>
      <c r="B33" s="19"/>
    </row>
    <row r="34" spans="1:68" s="40" customFormat="1" x14ac:dyDescent="0.3">
      <c r="A34" s="39"/>
      <c r="B34" s="39"/>
      <c r="E34" s="41" t="s">
        <v>24</v>
      </c>
      <c r="F34" s="42">
        <f>SUM(F14:F33)</f>
        <v>10</v>
      </c>
      <c r="G34" s="42">
        <f t="shared" ref="G34:AC34" si="7">SUM(G14:G33)</f>
        <v>10.3</v>
      </c>
      <c r="H34" s="42">
        <f t="shared" si="7"/>
        <v>10.6</v>
      </c>
      <c r="I34" s="42">
        <f t="shared" si="7"/>
        <v>11</v>
      </c>
      <c r="J34" s="42">
        <f t="shared" si="7"/>
        <v>11.3</v>
      </c>
      <c r="K34" s="42">
        <f t="shared" si="7"/>
        <v>12.200000000000001</v>
      </c>
      <c r="L34" s="42">
        <f t="shared" si="7"/>
        <v>13.2</v>
      </c>
      <c r="M34" s="42">
        <f t="shared" si="7"/>
        <v>14</v>
      </c>
      <c r="N34" s="42">
        <f t="shared" si="7"/>
        <v>14.900000000000002</v>
      </c>
      <c r="O34" s="42">
        <f t="shared" si="7"/>
        <v>15.799999999999999</v>
      </c>
      <c r="P34" s="42">
        <f t="shared" si="7"/>
        <v>17.600000000000001</v>
      </c>
      <c r="Q34" s="42">
        <f t="shared" si="7"/>
        <v>18.200000000000003</v>
      </c>
      <c r="R34" s="42">
        <f t="shared" si="7"/>
        <v>19</v>
      </c>
      <c r="S34" s="42">
        <f t="shared" si="7"/>
        <v>19</v>
      </c>
      <c r="T34" s="42">
        <f t="shared" si="7"/>
        <v>19</v>
      </c>
      <c r="U34" s="42">
        <f t="shared" si="7"/>
        <v>19</v>
      </c>
      <c r="V34" s="42">
        <f t="shared" si="7"/>
        <v>19</v>
      </c>
      <c r="W34" s="42">
        <f t="shared" si="7"/>
        <v>19</v>
      </c>
      <c r="X34" s="42">
        <f t="shared" si="7"/>
        <v>19</v>
      </c>
      <c r="Y34" s="42">
        <f t="shared" si="7"/>
        <v>19</v>
      </c>
      <c r="Z34" s="42">
        <f t="shared" si="7"/>
        <v>19</v>
      </c>
      <c r="AA34" s="42">
        <f t="shared" si="7"/>
        <v>19</v>
      </c>
      <c r="AB34" s="42">
        <f t="shared" si="7"/>
        <v>19</v>
      </c>
      <c r="AC34" s="42">
        <f t="shared" si="7"/>
        <v>19</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s="44" customFormat="1" x14ac:dyDescent="0.3">
      <c r="A35" s="43"/>
      <c r="B35" s="43"/>
      <c r="E35" s="45" t="s">
        <v>25</v>
      </c>
      <c r="F35" s="50">
        <f>F34*F9</f>
        <v>550000</v>
      </c>
      <c r="G35" s="50">
        <f t="shared" ref="G35:AC35" si="8">G34*G9</f>
        <v>566500</v>
      </c>
      <c r="H35" s="50">
        <f t="shared" si="8"/>
        <v>583000</v>
      </c>
      <c r="I35" s="50">
        <f t="shared" si="8"/>
        <v>605000</v>
      </c>
      <c r="J35" s="50">
        <f t="shared" si="8"/>
        <v>678000</v>
      </c>
      <c r="K35" s="50">
        <f t="shared" si="8"/>
        <v>732000.00000000012</v>
      </c>
      <c r="L35" s="50">
        <f t="shared" si="8"/>
        <v>792000</v>
      </c>
      <c r="M35" s="50">
        <f t="shared" si="8"/>
        <v>840000</v>
      </c>
      <c r="N35" s="50">
        <f t="shared" si="8"/>
        <v>894000.00000000012</v>
      </c>
      <c r="O35" s="50">
        <f t="shared" si="8"/>
        <v>947999.99999999988</v>
      </c>
      <c r="P35" s="50">
        <f t="shared" si="8"/>
        <v>1056000</v>
      </c>
      <c r="Q35" s="50">
        <f t="shared" si="8"/>
        <v>1092000.0000000002</v>
      </c>
      <c r="R35" s="50">
        <f t="shared" si="8"/>
        <v>1140000</v>
      </c>
      <c r="S35" s="50">
        <f t="shared" si="8"/>
        <v>1140000</v>
      </c>
      <c r="T35" s="50">
        <f t="shared" si="8"/>
        <v>1140000</v>
      </c>
      <c r="U35" s="50">
        <f t="shared" si="8"/>
        <v>1140000</v>
      </c>
      <c r="V35" s="50">
        <f t="shared" si="8"/>
        <v>1140000</v>
      </c>
      <c r="W35" s="50">
        <f t="shared" si="8"/>
        <v>1140000</v>
      </c>
      <c r="X35" s="50">
        <f t="shared" si="8"/>
        <v>1140000</v>
      </c>
      <c r="Y35" s="50">
        <f t="shared" si="8"/>
        <v>1140000</v>
      </c>
      <c r="Z35" s="50">
        <f t="shared" si="8"/>
        <v>1140000</v>
      </c>
      <c r="AA35" s="50">
        <f t="shared" si="8"/>
        <v>1140000</v>
      </c>
      <c r="AB35" s="50">
        <f t="shared" si="8"/>
        <v>1140000</v>
      </c>
      <c r="AC35" s="50">
        <f t="shared" si="8"/>
        <v>1140000</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s="40" customFormat="1" x14ac:dyDescent="0.3">
      <c r="A36" s="39"/>
      <c r="B36" s="39"/>
      <c r="E36" s="41" t="s">
        <v>27</v>
      </c>
      <c r="F36" s="42">
        <f>F35/F10/F34</f>
        <v>2.75</v>
      </c>
      <c r="G36" s="42">
        <f t="shared" ref="G36:AC36" si="9">G35/G10/G34</f>
        <v>2.7499999999999996</v>
      </c>
      <c r="H36" s="42">
        <f t="shared" si="9"/>
        <v>2.75</v>
      </c>
      <c r="I36" s="42">
        <f t="shared" si="9"/>
        <v>2.75</v>
      </c>
      <c r="J36" s="42">
        <f>J35/J10/J34</f>
        <v>2.9999999999999996</v>
      </c>
      <c r="K36" s="42">
        <f t="shared" si="9"/>
        <v>3.0000000000000004</v>
      </c>
      <c r="L36" s="42">
        <f t="shared" si="9"/>
        <v>3.0000000000000004</v>
      </c>
      <c r="M36" s="42">
        <f t="shared" si="9"/>
        <v>3</v>
      </c>
      <c r="N36" s="42">
        <f t="shared" si="9"/>
        <v>2.9999999999999996</v>
      </c>
      <c r="O36" s="42">
        <f t="shared" si="9"/>
        <v>2.9999999999999996</v>
      </c>
      <c r="P36" s="42">
        <f t="shared" si="9"/>
        <v>2.9999999999999996</v>
      </c>
      <c r="Q36" s="42">
        <f t="shared" si="9"/>
        <v>3</v>
      </c>
      <c r="R36" s="42">
        <f t="shared" si="9"/>
        <v>3</v>
      </c>
      <c r="S36" s="42">
        <f t="shared" si="9"/>
        <v>3</v>
      </c>
      <c r="T36" s="42">
        <f t="shared" si="9"/>
        <v>3</v>
      </c>
      <c r="U36" s="42">
        <f t="shared" si="9"/>
        <v>3</v>
      </c>
      <c r="V36" s="42">
        <f t="shared" si="9"/>
        <v>3</v>
      </c>
      <c r="W36" s="42">
        <f t="shared" si="9"/>
        <v>3</v>
      </c>
      <c r="X36" s="42">
        <f t="shared" si="9"/>
        <v>3</v>
      </c>
      <c r="Y36" s="42">
        <f t="shared" si="9"/>
        <v>3</v>
      </c>
      <c r="Z36" s="42">
        <f t="shared" si="9"/>
        <v>3</v>
      </c>
      <c r="AA36" s="42">
        <f t="shared" si="9"/>
        <v>3</v>
      </c>
      <c r="AB36" s="42">
        <f t="shared" si="9"/>
        <v>3</v>
      </c>
      <c r="AC36" s="42">
        <f t="shared" si="9"/>
        <v>3</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s="2" customFormat="1" x14ac:dyDescent="0.3">
      <c r="A37" s="19"/>
      <c r="B37" s="19"/>
    </row>
    <row r="38" spans="1:68" s="47" customFormat="1" x14ac:dyDescent="0.3">
      <c r="A38" s="46"/>
      <c r="B38" s="46"/>
      <c r="E38" s="48" t="s">
        <v>49</v>
      </c>
      <c r="F38" s="10">
        <f>F34*F36</f>
        <v>27.5</v>
      </c>
      <c r="G38" s="10">
        <f t="shared" ref="G38:AC38" si="10">G34*G36</f>
        <v>28.324999999999996</v>
      </c>
      <c r="H38" s="10">
        <f t="shared" si="10"/>
        <v>29.15</v>
      </c>
      <c r="I38" s="10">
        <f t="shared" si="10"/>
        <v>30.25</v>
      </c>
      <c r="J38" s="10">
        <f t="shared" si="10"/>
        <v>33.9</v>
      </c>
      <c r="K38" s="10">
        <f t="shared" si="10"/>
        <v>36.600000000000009</v>
      </c>
      <c r="L38" s="10">
        <f t="shared" si="10"/>
        <v>39.6</v>
      </c>
      <c r="M38" s="10">
        <f t="shared" si="10"/>
        <v>42</v>
      </c>
      <c r="N38" s="10">
        <f t="shared" si="10"/>
        <v>44.7</v>
      </c>
      <c r="O38" s="10">
        <f t="shared" si="10"/>
        <v>47.399999999999991</v>
      </c>
      <c r="P38" s="10">
        <f t="shared" si="10"/>
        <v>52.8</v>
      </c>
      <c r="Q38" s="10">
        <f t="shared" si="10"/>
        <v>54.600000000000009</v>
      </c>
      <c r="R38" s="10">
        <f t="shared" si="10"/>
        <v>57</v>
      </c>
      <c r="S38" s="10">
        <f t="shared" si="10"/>
        <v>57</v>
      </c>
      <c r="T38" s="10">
        <f t="shared" si="10"/>
        <v>57</v>
      </c>
      <c r="U38" s="10">
        <f t="shared" si="10"/>
        <v>57</v>
      </c>
      <c r="V38" s="10">
        <f t="shared" si="10"/>
        <v>57</v>
      </c>
      <c r="W38" s="10">
        <f t="shared" si="10"/>
        <v>57</v>
      </c>
      <c r="X38" s="10">
        <f t="shared" si="10"/>
        <v>57</v>
      </c>
      <c r="Y38" s="10">
        <f t="shared" si="10"/>
        <v>57</v>
      </c>
      <c r="Z38" s="10">
        <f t="shared" si="10"/>
        <v>57</v>
      </c>
      <c r="AA38" s="10">
        <f t="shared" si="10"/>
        <v>57</v>
      </c>
      <c r="AB38" s="10">
        <f t="shared" si="10"/>
        <v>57</v>
      </c>
      <c r="AC38" s="10">
        <f t="shared" si="10"/>
        <v>57</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s="2" customFormat="1" x14ac:dyDescent="0.3">
      <c r="A39" s="19"/>
      <c r="B39" s="19"/>
    </row>
    <row r="40" spans="1:68" s="2" customFormat="1" x14ac:dyDescent="0.3">
      <c r="A40" s="19"/>
      <c r="B40" s="19"/>
      <c r="E40" s="30" t="s">
        <v>28</v>
      </c>
      <c r="F40" s="49">
        <v>-0.05</v>
      </c>
      <c r="G40" s="49">
        <v>-0.05</v>
      </c>
      <c r="H40" s="49">
        <v>-0.05</v>
      </c>
      <c r="I40" s="49">
        <v>-0.05</v>
      </c>
      <c r="J40" s="49">
        <v>-0.05</v>
      </c>
      <c r="K40" s="49">
        <v>-0.05</v>
      </c>
      <c r="L40" s="49">
        <v>-0.05</v>
      </c>
      <c r="M40" s="49">
        <v>-0.05</v>
      </c>
      <c r="N40" s="49">
        <v>-0.05</v>
      </c>
      <c r="O40" s="49">
        <v>-0.05</v>
      </c>
      <c r="P40" s="49">
        <v>-0.05</v>
      </c>
      <c r="Q40" s="49">
        <v>-0.05</v>
      </c>
      <c r="R40" s="49">
        <v>-0.05</v>
      </c>
      <c r="S40" s="49">
        <v>-0.05</v>
      </c>
      <c r="T40" s="49">
        <v>-0.05</v>
      </c>
      <c r="U40" s="49">
        <v>-0.05</v>
      </c>
      <c r="V40" s="49">
        <v>-0.05</v>
      </c>
      <c r="W40" s="49">
        <v>-0.05</v>
      </c>
      <c r="X40" s="49">
        <v>-0.05</v>
      </c>
      <c r="Y40" s="49">
        <v>-0.05</v>
      </c>
      <c r="Z40" s="49">
        <v>-0.05</v>
      </c>
      <c r="AA40" s="49">
        <v>-0.05</v>
      </c>
      <c r="AB40" s="49">
        <v>-0.05</v>
      </c>
      <c r="AC40" s="49">
        <v>-0.05</v>
      </c>
    </row>
    <row r="41" spans="1:68" s="2" customFormat="1" x14ac:dyDescent="0.3">
      <c r="A41" s="19"/>
      <c r="B41" s="19"/>
    </row>
    <row r="42" spans="1:68" s="44" customFormat="1" x14ac:dyDescent="0.3">
      <c r="A42" s="43"/>
      <c r="B42" s="43"/>
      <c r="E42" s="30" t="s">
        <v>29</v>
      </c>
      <c r="F42" s="50">
        <f>F35*(1+F40)</f>
        <v>522500</v>
      </c>
      <c r="G42" s="50">
        <f t="shared" ref="G42:AC42" si="11">G35*(1+G40)</f>
        <v>538175</v>
      </c>
      <c r="H42" s="50">
        <f t="shared" si="11"/>
        <v>553850</v>
      </c>
      <c r="I42" s="50">
        <f t="shared" si="11"/>
        <v>574750</v>
      </c>
      <c r="J42" s="50">
        <f t="shared" si="11"/>
        <v>644100</v>
      </c>
      <c r="K42" s="50">
        <f t="shared" si="11"/>
        <v>695400.00000000012</v>
      </c>
      <c r="L42" s="50">
        <f t="shared" si="11"/>
        <v>752400</v>
      </c>
      <c r="M42" s="50">
        <f t="shared" si="11"/>
        <v>798000</v>
      </c>
      <c r="N42" s="50">
        <f t="shared" si="11"/>
        <v>849300.00000000012</v>
      </c>
      <c r="O42" s="50">
        <f t="shared" si="11"/>
        <v>900599.99999999988</v>
      </c>
      <c r="P42" s="50">
        <f t="shared" si="11"/>
        <v>1003200</v>
      </c>
      <c r="Q42" s="50">
        <f t="shared" si="11"/>
        <v>1037400.0000000001</v>
      </c>
      <c r="R42" s="50">
        <f t="shared" si="11"/>
        <v>1083000</v>
      </c>
      <c r="S42" s="50">
        <f t="shared" si="11"/>
        <v>1083000</v>
      </c>
      <c r="T42" s="50">
        <f t="shared" si="11"/>
        <v>1083000</v>
      </c>
      <c r="U42" s="50">
        <f t="shared" si="11"/>
        <v>1083000</v>
      </c>
      <c r="V42" s="50">
        <f t="shared" si="11"/>
        <v>1083000</v>
      </c>
      <c r="W42" s="50">
        <f t="shared" si="11"/>
        <v>1083000</v>
      </c>
      <c r="X42" s="50">
        <f t="shared" si="11"/>
        <v>1083000</v>
      </c>
      <c r="Y42" s="50">
        <f t="shared" si="11"/>
        <v>1083000</v>
      </c>
      <c r="Z42" s="50">
        <f t="shared" si="11"/>
        <v>1083000</v>
      </c>
      <c r="AA42" s="50">
        <f t="shared" si="11"/>
        <v>1083000</v>
      </c>
      <c r="AB42" s="50">
        <f t="shared" si="11"/>
        <v>1083000</v>
      </c>
      <c r="AC42" s="50">
        <f t="shared" si="11"/>
        <v>1083000</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s="2" customFormat="1" x14ac:dyDescent="0.3">
      <c r="A43" s="19"/>
      <c r="B43" s="19"/>
    </row>
    <row r="44" spans="1:68" s="2" customFormat="1" x14ac:dyDescent="0.3">
      <c r="A44" s="19"/>
      <c r="B44" s="19"/>
      <c r="E44" s="30" t="s">
        <v>32</v>
      </c>
      <c r="F44" s="49">
        <v>0.9</v>
      </c>
      <c r="G44" s="49">
        <v>0.9</v>
      </c>
      <c r="H44" s="49">
        <v>0.9</v>
      </c>
      <c r="I44" s="49">
        <v>0.9</v>
      </c>
      <c r="J44" s="49">
        <v>0.9</v>
      </c>
      <c r="K44" s="49">
        <v>0.9</v>
      </c>
      <c r="L44" s="49">
        <v>0.9</v>
      </c>
      <c r="M44" s="49">
        <v>0.9</v>
      </c>
      <c r="N44" s="49">
        <v>0.9</v>
      </c>
      <c r="O44" s="49">
        <v>0.9</v>
      </c>
      <c r="P44" s="49">
        <v>0.9</v>
      </c>
      <c r="Q44" s="49">
        <v>0.9</v>
      </c>
      <c r="R44" s="49">
        <v>0.9</v>
      </c>
      <c r="S44" s="49">
        <v>0.9</v>
      </c>
      <c r="T44" s="49">
        <v>0.9</v>
      </c>
      <c r="U44" s="49">
        <v>0.9</v>
      </c>
      <c r="V44" s="49">
        <v>0.9</v>
      </c>
      <c r="W44" s="49">
        <v>0.9</v>
      </c>
      <c r="X44" s="49">
        <v>0.9</v>
      </c>
      <c r="Y44" s="49">
        <v>0.9</v>
      </c>
      <c r="Z44" s="49">
        <v>0.9</v>
      </c>
      <c r="AA44" s="49">
        <v>0.9</v>
      </c>
      <c r="AB44" s="49">
        <v>0.9</v>
      </c>
      <c r="AC44" s="49">
        <v>0.9</v>
      </c>
    </row>
    <row r="45" spans="1:68" s="2" customFormat="1" x14ac:dyDescent="0.3">
      <c r="A45" s="19"/>
      <c r="B45" s="19"/>
    </row>
    <row r="46" spans="1:68" s="44" customFormat="1" x14ac:dyDescent="0.3">
      <c r="A46" s="43"/>
      <c r="B46" s="43"/>
      <c r="E46" s="30" t="s">
        <v>30</v>
      </c>
      <c r="F46" s="50">
        <f t="shared" ref="F46:AC46" si="12">F42*$F$44</f>
        <v>470250</v>
      </c>
      <c r="G46" s="50">
        <f t="shared" si="12"/>
        <v>484357.5</v>
      </c>
      <c r="H46" s="50">
        <f t="shared" si="12"/>
        <v>498465</v>
      </c>
      <c r="I46" s="50">
        <f t="shared" si="12"/>
        <v>517275</v>
      </c>
      <c r="J46" s="50">
        <f t="shared" si="12"/>
        <v>579690</v>
      </c>
      <c r="K46" s="50">
        <f t="shared" si="12"/>
        <v>625860.00000000012</v>
      </c>
      <c r="L46" s="50">
        <f t="shared" si="12"/>
        <v>677160</v>
      </c>
      <c r="M46" s="50">
        <f t="shared" si="12"/>
        <v>718200</v>
      </c>
      <c r="N46" s="50">
        <f t="shared" si="12"/>
        <v>764370.00000000012</v>
      </c>
      <c r="O46" s="50">
        <f t="shared" si="12"/>
        <v>810539.99999999988</v>
      </c>
      <c r="P46" s="50">
        <f t="shared" si="12"/>
        <v>902880</v>
      </c>
      <c r="Q46" s="50">
        <f t="shared" si="12"/>
        <v>933660.00000000012</v>
      </c>
      <c r="R46" s="50">
        <f t="shared" si="12"/>
        <v>974700</v>
      </c>
      <c r="S46" s="50">
        <f t="shared" si="12"/>
        <v>974700</v>
      </c>
      <c r="T46" s="50">
        <f t="shared" si="12"/>
        <v>974700</v>
      </c>
      <c r="U46" s="50">
        <f t="shared" si="12"/>
        <v>974700</v>
      </c>
      <c r="V46" s="50">
        <f t="shared" si="12"/>
        <v>974700</v>
      </c>
      <c r="W46" s="50">
        <f t="shared" si="12"/>
        <v>974700</v>
      </c>
      <c r="X46" s="50">
        <f t="shared" si="12"/>
        <v>974700</v>
      </c>
      <c r="Y46" s="50">
        <f t="shared" si="12"/>
        <v>974700</v>
      </c>
      <c r="Z46" s="50">
        <f t="shared" si="12"/>
        <v>974700</v>
      </c>
      <c r="AA46" s="50">
        <f t="shared" si="12"/>
        <v>974700</v>
      </c>
      <c r="AB46" s="50">
        <f t="shared" si="12"/>
        <v>974700</v>
      </c>
      <c r="AC46" s="50">
        <f t="shared" si="12"/>
        <v>974700</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s="2" customFormat="1" x14ac:dyDescent="0.3">
      <c r="A47" s="19"/>
      <c r="B47" s="19"/>
    </row>
    <row r="48" spans="1:68" s="2" customFormat="1" x14ac:dyDescent="0.3">
      <c r="A48" s="19"/>
      <c r="B48" s="19"/>
      <c r="E48" s="30" t="s">
        <v>33</v>
      </c>
      <c r="F48" s="49">
        <v>0.8</v>
      </c>
      <c r="G48" s="49">
        <v>0.8</v>
      </c>
      <c r="H48" s="49">
        <v>0.8</v>
      </c>
      <c r="I48" s="49">
        <v>0.8</v>
      </c>
      <c r="J48" s="49">
        <v>0.8</v>
      </c>
      <c r="K48" s="49">
        <v>0.8</v>
      </c>
      <c r="L48" s="49">
        <v>0.8</v>
      </c>
      <c r="M48" s="49">
        <v>0.8</v>
      </c>
      <c r="N48" s="49">
        <v>0.8</v>
      </c>
      <c r="O48" s="49">
        <v>0.8</v>
      </c>
      <c r="P48" s="49">
        <v>0.8</v>
      </c>
      <c r="Q48" s="49">
        <v>0.8</v>
      </c>
      <c r="R48" s="49">
        <v>0.8</v>
      </c>
      <c r="S48" s="49">
        <v>0.8</v>
      </c>
      <c r="T48" s="49">
        <v>0.8</v>
      </c>
      <c r="U48" s="49">
        <v>0.8</v>
      </c>
      <c r="V48" s="49">
        <v>0.8</v>
      </c>
      <c r="W48" s="49">
        <v>0.8</v>
      </c>
      <c r="X48" s="49">
        <v>0.8</v>
      </c>
      <c r="Y48" s="49">
        <v>0.8</v>
      </c>
      <c r="Z48" s="49">
        <v>0.8</v>
      </c>
      <c r="AA48" s="49">
        <v>0.8</v>
      </c>
      <c r="AB48" s="49">
        <v>0.8</v>
      </c>
      <c r="AC48" s="49">
        <v>0.8</v>
      </c>
    </row>
    <row r="49" spans="1:68" s="2" customFormat="1" x14ac:dyDescent="0.3">
      <c r="A49" s="19"/>
      <c r="B49" s="19"/>
    </row>
    <row r="50" spans="1:68" s="44" customFormat="1" x14ac:dyDescent="0.3">
      <c r="A50" s="43"/>
      <c r="B50" s="43"/>
      <c r="E50" s="30" t="s">
        <v>31</v>
      </c>
      <c r="F50" s="50">
        <f>F42*F$48</f>
        <v>418000</v>
      </c>
      <c r="G50" s="50">
        <f t="shared" ref="G50:AC50" si="13">G42*G$48</f>
        <v>430540</v>
      </c>
      <c r="H50" s="50">
        <f t="shared" si="13"/>
        <v>443080</v>
      </c>
      <c r="I50" s="50">
        <f t="shared" si="13"/>
        <v>459800</v>
      </c>
      <c r="J50" s="50">
        <f t="shared" si="13"/>
        <v>515280</v>
      </c>
      <c r="K50" s="50">
        <f t="shared" si="13"/>
        <v>556320.00000000012</v>
      </c>
      <c r="L50" s="50">
        <f t="shared" si="13"/>
        <v>601920</v>
      </c>
      <c r="M50" s="50">
        <f t="shared" si="13"/>
        <v>638400</v>
      </c>
      <c r="N50" s="50">
        <f t="shared" si="13"/>
        <v>679440.00000000012</v>
      </c>
      <c r="O50" s="50">
        <f t="shared" si="13"/>
        <v>720480</v>
      </c>
      <c r="P50" s="50">
        <f t="shared" si="13"/>
        <v>802560</v>
      </c>
      <c r="Q50" s="50">
        <f t="shared" si="13"/>
        <v>829920.00000000012</v>
      </c>
      <c r="R50" s="50">
        <f t="shared" si="13"/>
        <v>866400</v>
      </c>
      <c r="S50" s="50">
        <f t="shared" si="13"/>
        <v>866400</v>
      </c>
      <c r="T50" s="50">
        <f t="shared" si="13"/>
        <v>866400</v>
      </c>
      <c r="U50" s="50">
        <f t="shared" si="13"/>
        <v>866400</v>
      </c>
      <c r="V50" s="50">
        <f t="shared" si="13"/>
        <v>866400</v>
      </c>
      <c r="W50" s="50">
        <f t="shared" si="13"/>
        <v>866400</v>
      </c>
      <c r="X50" s="50">
        <f t="shared" si="13"/>
        <v>866400</v>
      </c>
      <c r="Y50" s="50">
        <f t="shared" si="13"/>
        <v>866400</v>
      </c>
      <c r="Z50" s="50">
        <f t="shared" si="13"/>
        <v>866400</v>
      </c>
      <c r="AA50" s="50">
        <f t="shared" si="13"/>
        <v>866400</v>
      </c>
      <c r="AB50" s="50">
        <f t="shared" si="13"/>
        <v>866400</v>
      </c>
      <c r="AC50" s="50">
        <f t="shared" si="13"/>
        <v>866400</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68" s="2" customFormat="1" x14ac:dyDescent="0.3">
      <c r="A51" s="19"/>
      <c r="B51" s="19"/>
    </row>
    <row r="52" spans="1:68" s="2" customFormat="1" x14ac:dyDescent="0.3">
      <c r="A52" s="19"/>
      <c r="B52" s="19"/>
    </row>
    <row r="53" spans="1:68" s="2" customFormat="1" x14ac:dyDescent="0.3">
      <c r="A53" s="19"/>
      <c r="B53" s="19"/>
    </row>
    <row r="54" spans="1:68" s="2" customFormat="1" x14ac:dyDescent="0.3">
      <c r="A54" s="19"/>
      <c r="B54" s="19"/>
    </row>
    <row r="55" spans="1:68" s="2" customFormat="1" x14ac:dyDescent="0.3">
      <c r="A55" s="19"/>
      <c r="B55" s="19"/>
    </row>
    <row r="56" spans="1:68" s="2" customFormat="1" x14ac:dyDescent="0.3">
      <c r="A56" s="19"/>
      <c r="B56" s="19"/>
    </row>
    <row r="57" spans="1:68" s="2" customFormat="1" x14ac:dyDescent="0.3">
      <c r="A57" s="19"/>
      <c r="B57" s="19"/>
    </row>
    <row r="58" spans="1:68" s="2" customFormat="1" x14ac:dyDescent="0.3">
      <c r="A58" s="19"/>
      <c r="B58" s="19"/>
    </row>
    <row r="59" spans="1:68" s="2" customFormat="1" x14ac:dyDescent="0.3">
      <c r="A59" s="19"/>
      <c r="B59" s="19"/>
    </row>
    <row r="60" spans="1:68" s="2" customFormat="1" x14ac:dyDescent="0.3">
      <c r="A60" s="19"/>
      <c r="B60" s="19"/>
    </row>
    <row r="61" spans="1:68" s="2" customFormat="1" x14ac:dyDescent="0.3">
      <c r="A61" s="19"/>
      <c r="B61" s="19"/>
    </row>
    <row r="62" spans="1:68" s="2" customFormat="1" x14ac:dyDescent="0.3">
      <c r="A62" s="19"/>
      <c r="B62" s="19"/>
    </row>
    <row r="63" spans="1:68" s="2" customFormat="1" x14ac:dyDescent="0.3">
      <c r="A63" s="19"/>
      <c r="B63" s="19"/>
    </row>
    <row r="64" spans="1:68" s="2" customFormat="1" x14ac:dyDescent="0.3">
      <c r="A64" s="19"/>
      <c r="B64" s="19"/>
    </row>
    <row r="65" spans="1:2" s="2" customFormat="1" x14ac:dyDescent="0.3">
      <c r="A65" s="19"/>
      <c r="B65" s="19"/>
    </row>
    <row r="66" spans="1:2" s="2" customFormat="1" x14ac:dyDescent="0.3">
      <c r="A66" s="19"/>
      <c r="B66" s="19"/>
    </row>
    <row r="67" spans="1:2" s="2" customFormat="1" x14ac:dyDescent="0.3">
      <c r="A67" s="19"/>
      <c r="B67" s="19"/>
    </row>
    <row r="68" spans="1:2" s="2" customFormat="1" x14ac:dyDescent="0.3">
      <c r="A68" s="19"/>
      <c r="B68" s="19"/>
    </row>
    <row r="69" spans="1:2" s="2" customFormat="1" x14ac:dyDescent="0.3">
      <c r="A69" s="19"/>
      <c r="B69" s="19"/>
    </row>
    <row r="70" spans="1:2" s="2" customFormat="1" x14ac:dyDescent="0.3">
      <c r="A70" s="19"/>
      <c r="B70" s="19"/>
    </row>
    <row r="71" spans="1:2" s="2" customFormat="1" x14ac:dyDescent="0.3">
      <c r="A71" s="19"/>
      <c r="B71" s="19"/>
    </row>
    <row r="72" spans="1:2" s="2" customFormat="1" x14ac:dyDescent="0.3">
      <c r="A72" s="19"/>
      <c r="B72" s="19"/>
    </row>
    <row r="73" spans="1:2" s="2" customFormat="1" x14ac:dyDescent="0.3">
      <c r="A73" s="19"/>
      <c r="B73" s="19"/>
    </row>
    <row r="74" spans="1:2" s="2" customFormat="1" x14ac:dyDescent="0.3">
      <c r="A74" s="19"/>
      <c r="B74" s="19"/>
    </row>
    <row r="75" spans="1:2" s="2" customFormat="1" x14ac:dyDescent="0.3">
      <c r="A75" s="19"/>
      <c r="B75" s="19"/>
    </row>
    <row r="76" spans="1:2" s="2" customFormat="1" x14ac:dyDescent="0.3">
      <c r="A76" s="19"/>
      <c r="B76" s="19"/>
    </row>
    <row r="77" spans="1:2" s="2" customFormat="1" x14ac:dyDescent="0.3">
      <c r="A77" s="19"/>
      <c r="B77" s="19"/>
    </row>
    <row r="78" spans="1:2" s="2" customFormat="1" x14ac:dyDescent="0.3">
      <c r="A78" s="19"/>
      <c r="B78" s="19"/>
    </row>
    <row r="79" spans="1:2" s="2" customFormat="1" x14ac:dyDescent="0.3">
      <c r="A79" s="19"/>
      <c r="B79" s="19"/>
    </row>
    <row r="80" spans="1:2" s="2" customFormat="1" x14ac:dyDescent="0.3">
      <c r="A80" s="19"/>
      <c r="B80" s="19"/>
    </row>
    <row r="81" spans="1:68" s="2" customFormat="1" x14ac:dyDescent="0.3">
      <c r="A81" s="19"/>
      <c r="B81" s="19"/>
    </row>
    <row r="82" spans="1:68" s="2" customFormat="1" x14ac:dyDescent="0.3">
      <c r="A82" s="19"/>
      <c r="B82" s="19"/>
    </row>
    <row r="83" spans="1:68" s="2" customFormat="1"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row>
    <row r="84" spans="1:68" s="2" customFormat="1"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row>
    <row r="85" spans="1:68" s="2" customFormat="1"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row>
    <row r="86" spans="1:68" s="2" customForma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row>
    <row r="87" spans="1:68" s="2" customFormat="1"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row>
    <row r="88" spans="1:68" s="2" customFormat="1"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row>
    <row r="89" spans="1:68" s="2" customFormat="1"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row>
    <row r="90" spans="1:68" s="2" customForma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row>
    <row r="91" spans="1:68" s="2" customForma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row>
    <row r="92" spans="1:68" s="2" customFormat="1"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row>
    <row r="93" spans="1:68" s="2" customFormat="1"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row>
    <row r="94" spans="1:68" s="2" customFormat="1"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row>
    <row r="95" spans="1:68" s="2" customForma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row>
  </sheetData>
  <phoneticPr fontId="2" type="noConversion"/>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854F3-41A7-491C-B538-4961A59C380E}">
  <dimension ref="A1:L44"/>
  <sheetViews>
    <sheetView zoomScale="110" zoomScaleNormal="110" workbookViewId="0">
      <selection activeCell="B24" sqref="B24"/>
    </sheetView>
  </sheetViews>
  <sheetFormatPr defaultRowHeight="14.4" outlineLevelRow="1" x14ac:dyDescent="0.3"/>
  <cols>
    <col min="1" max="1" width="8.88671875" style="2"/>
    <col min="2" max="2" width="30.44140625" style="2" customWidth="1"/>
    <col min="3" max="11" width="11.21875" style="3" bestFit="1" customWidth="1"/>
    <col min="12" max="12" width="12.33203125" style="3" bestFit="1" customWidth="1"/>
    <col min="13" max="16384" width="8.88671875" style="2"/>
  </cols>
  <sheetData>
    <row r="1" spans="1:12" ht="25.2" customHeight="1" x14ac:dyDescent="0.3">
      <c r="A1" s="1"/>
      <c r="B1" s="1" t="s">
        <v>50</v>
      </c>
      <c r="C1" s="1"/>
      <c r="D1" s="1"/>
      <c r="E1" s="1"/>
      <c r="F1" s="1"/>
      <c r="G1" s="1"/>
      <c r="H1" s="1"/>
      <c r="I1" s="1"/>
      <c r="J1" s="1"/>
      <c r="K1" s="1"/>
      <c r="L1" s="1"/>
    </row>
    <row r="3" spans="1:12" x14ac:dyDescent="0.3">
      <c r="C3" s="4" t="s">
        <v>38</v>
      </c>
      <c r="D3" s="4" t="s">
        <v>39</v>
      </c>
      <c r="E3" s="4" t="s">
        <v>40</v>
      </c>
      <c r="F3" s="4" t="s">
        <v>41</v>
      </c>
      <c r="G3" s="5">
        <v>2022</v>
      </c>
      <c r="H3" s="4" t="s">
        <v>42</v>
      </c>
      <c r="I3" s="4" t="s">
        <v>43</v>
      </c>
      <c r="J3" s="4" t="s">
        <v>44</v>
      </c>
      <c r="K3" s="4" t="s">
        <v>45</v>
      </c>
      <c r="L3" s="5">
        <v>2023</v>
      </c>
    </row>
    <row r="4" spans="1:12" x14ac:dyDescent="0.3">
      <c r="B4" s="6" t="s">
        <v>46</v>
      </c>
      <c r="C4" s="7">
        <f>'Waterfall Input'!H34</f>
        <v>10.6</v>
      </c>
      <c r="D4" s="7">
        <f>'Waterfall Input'!L34</f>
        <v>13.2</v>
      </c>
      <c r="E4" s="7">
        <f>'Waterfall Input'!O34</f>
        <v>15.799999999999999</v>
      </c>
      <c r="F4" s="7">
        <f>'Waterfall Input'!Q34</f>
        <v>18.200000000000003</v>
      </c>
      <c r="G4" s="8">
        <f>F4</f>
        <v>18.200000000000003</v>
      </c>
      <c r="H4" s="7">
        <f>'Waterfall Input'!T34</f>
        <v>19</v>
      </c>
      <c r="I4" s="7">
        <f>'Waterfall Input'!T34</f>
        <v>19</v>
      </c>
      <c r="J4" s="7">
        <f>'Waterfall Input'!W34</f>
        <v>19</v>
      </c>
      <c r="K4" s="7">
        <f>'Waterfall Input'!Z34</f>
        <v>19</v>
      </c>
      <c r="L4" s="8">
        <f>K4</f>
        <v>19</v>
      </c>
    </row>
    <row r="5" spans="1:12" x14ac:dyDescent="0.3">
      <c r="B5" s="6" t="s">
        <v>47</v>
      </c>
      <c r="C5" s="7">
        <f>AVERAGE('Waterfall Input'!F34:H34)</f>
        <v>10.299999999999999</v>
      </c>
      <c r="D5" s="7">
        <f>AVERAGE('Waterfall Input'!I34:K34)</f>
        <v>11.5</v>
      </c>
      <c r="E5" s="7">
        <f>AVERAGE('Waterfall Input'!L34:N34)</f>
        <v>14.033333333333333</v>
      </c>
      <c r="F5" s="7">
        <f>AVERAGE('Waterfall Input'!O34:Q34)</f>
        <v>17.2</v>
      </c>
      <c r="G5" s="8">
        <f>AVERAGE('Waterfall Input'!F34:Q34)</f>
        <v>13.258333333333335</v>
      </c>
      <c r="H5" s="7">
        <f>AVERAGE('Waterfall Input'!R34:T34)</f>
        <v>19</v>
      </c>
      <c r="I5" s="7">
        <f>AVERAGE('Waterfall Input'!U34:W34)</f>
        <v>19</v>
      </c>
      <c r="J5" s="7">
        <f>AVERAGE('Waterfall Input'!X34:Z34)</f>
        <v>19</v>
      </c>
      <c r="K5" s="7">
        <f>AVERAGE('Waterfall Input'!AA34:AC34)</f>
        <v>19</v>
      </c>
      <c r="L5" s="8">
        <f>AVERAGE('Waterfall Input'!R34:AC34)</f>
        <v>19</v>
      </c>
    </row>
    <row r="6" spans="1:12" x14ac:dyDescent="0.3">
      <c r="G6" s="9"/>
    </row>
    <row r="7" spans="1:12" x14ac:dyDescent="0.3">
      <c r="B7" s="6" t="s">
        <v>48</v>
      </c>
      <c r="C7" s="10">
        <f>SUM('Waterfall Input'!F38:H38)</f>
        <v>84.974999999999994</v>
      </c>
      <c r="D7" s="10">
        <f>SUM('Waterfall Input'!I38:K38)</f>
        <v>100.75000000000001</v>
      </c>
      <c r="E7" s="10">
        <f>SUM('Waterfall Input'!L38:N38)</f>
        <v>126.3</v>
      </c>
      <c r="F7" s="11">
        <f>SUM('Waterfall Input'!O38:Q38)</f>
        <v>154.80000000000001</v>
      </c>
      <c r="G7" s="12">
        <f>SUM(C7:F7)</f>
        <v>466.82500000000005</v>
      </c>
      <c r="H7" s="13">
        <f>SUM('Waterfall Input'!R38:T38)</f>
        <v>171</v>
      </c>
      <c r="I7" s="10">
        <f>SUM('Waterfall Input'!U38:W38)</f>
        <v>171</v>
      </c>
      <c r="J7" s="10">
        <f>SUM('Waterfall Input'!X38:Z38)</f>
        <v>171</v>
      </c>
      <c r="K7" s="10">
        <f>SUM('Waterfall Input'!AA38:AC38)</f>
        <v>171</v>
      </c>
      <c r="L7" s="12">
        <f>SUM(H7:K7)</f>
        <v>684</v>
      </c>
    </row>
    <row r="8" spans="1:12" x14ac:dyDescent="0.3">
      <c r="C8" s="14"/>
      <c r="D8" s="14"/>
      <c r="E8" s="14"/>
      <c r="F8" s="14"/>
      <c r="G8" s="14"/>
      <c r="H8" s="14"/>
      <c r="I8" s="14"/>
      <c r="J8" s="14"/>
      <c r="K8" s="14"/>
      <c r="L8" s="14"/>
    </row>
    <row r="9" spans="1:12" x14ac:dyDescent="0.3">
      <c r="B9" s="6" t="s">
        <v>29</v>
      </c>
      <c r="C9" s="15">
        <f>SUM('Waterfall Input'!F42:H42)</f>
        <v>1614525</v>
      </c>
      <c r="D9" s="15">
        <f>SUM('Waterfall Input'!I42:K42)</f>
        <v>1914250</v>
      </c>
      <c r="E9" s="15">
        <f>SUM('Waterfall Input'!L42:N42)</f>
        <v>2399700</v>
      </c>
      <c r="F9" s="15">
        <f>SUM('Waterfall Input'!O42:Q42)</f>
        <v>2941200</v>
      </c>
      <c r="G9" s="16">
        <f t="shared" ref="G9:G11" si="0">SUM(C9:F9)</f>
        <v>8869675</v>
      </c>
      <c r="H9" s="15">
        <f>SUM('Waterfall Input'!R42:T42)</f>
        <v>3249000</v>
      </c>
      <c r="I9" s="15">
        <f>SUM('Waterfall Input'!U42:W42)</f>
        <v>3249000</v>
      </c>
      <c r="J9" s="15">
        <f>SUM('Waterfall Input'!X42:Z42)</f>
        <v>3249000</v>
      </c>
      <c r="K9" s="15">
        <f>SUM('Waterfall Input'!AA42:AC42)</f>
        <v>3249000</v>
      </c>
      <c r="L9" s="16">
        <f t="shared" ref="L9:L11" si="1">SUM(H9:K9)</f>
        <v>12996000</v>
      </c>
    </row>
    <row r="10" spans="1:12" x14ac:dyDescent="0.3">
      <c r="B10" s="6" t="s">
        <v>30</v>
      </c>
      <c r="C10" s="15">
        <f>SUM('Waterfall Input'!F46:H46)</f>
        <v>1453072.5</v>
      </c>
      <c r="D10" s="15">
        <f>SUM('Waterfall Input'!I46:K46)</f>
        <v>1722825</v>
      </c>
      <c r="E10" s="15">
        <f>SUM('Waterfall Input'!L46:N46)</f>
        <v>2159730</v>
      </c>
      <c r="F10" s="15">
        <f>SUM('Waterfall Input'!O46:Q46)</f>
        <v>2647080</v>
      </c>
      <c r="G10" s="16">
        <f t="shared" si="0"/>
        <v>7982707.5</v>
      </c>
      <c r="H10" s="15">
        <f>SUM('Waterfall Input'!R46:T46)</f>
        <v>2924100</v>
      </c>
      <c r="I10" s="15">
        <f>SUM('Waterfall Input'!U46:W46)</f>
        <v>2924100</v>
      </c>
      <c r="J10" s="15">
        <f>SUM('Waterfall Input'!X46:Z46)</f>
        <v>2924100</v>
      </c>
      <c r="K10" s="15">
        <f>SUM('Waterfall Input'!AA46:AC46)</f>
        <v>2924100</v>
      </c>
      <c r="L10" s="16">
        <f t="shared" si="1"/>
        <v>11696400</v>
      </c>
    </row>
    <row r="11" spans="1:12" x14ac:dyDescent="0.3">
      <c r="B11" s="6" t="s">
        <v>31</v>
      </c>
      <c r="C11" s="15">
        <f>SUM('Waterfall Input'!F50:H50)</f>
        <v>1291620</v>
      </c>
      <c r="D11" s="15">
        <f>SUM('Waterfall Input'!I50:K50)</f>
        <v>1531400</v>
      </c>
      <c r="E11" s="15">
        <f>SUM('Waterfall Input'!L50:N50)</f>
        <v>1919760</v>
      </c>
      <c r="F11" s="15">
        <f>SUM('Waterfall Input'!O50:Q50)</f>
        <v>2352960</v>
      </c>
      <c r="G11" s="16">
        <f t="shared" si="0"/>
        <v>7095740</v>
      </c>
      <c r="H11" s="15">
        <f>SUM('Waterfall Input'!R50:T50)</f>
        <v>2599200</v>
      </c>
      <c r="I11" s="15">
        <f>SUM('Waterfall Input'!U50:W50)</f>
        <v>2599200</v>
      </c>
      <c r="J11" s="15">
        <f>SUM('Waterfall Input'!X50:Z50)</f>
        <v>2599200</v>
      </c>
      <c r="K11" s="15">
        <f>SUM('Waterfall Input'!AA50:AC50)</f>
        <v>2599200</v>
      </c>
      <c r="L11" s="16">
        <f t="shared" si="1"/>
        <v>10396800</v>
      </c>
    </row>
    <row r="15" spans="1:12" outlineLevel="1" x14ac:dyDescent="0.3"/>
    <row r="16" spans="1:12" outlineLevel="1" x14ac:dyDescent="0.3"/>
    <row r="43" spans="2:10" x14ac:dyDescent="0.3">
      <c r="C43" s="4" t="s">
        <v>38</v>
      </c>
      <c r="D43" s="4" t="s">
        <v>39</v>
      </c>
      <c r="E43" s="4" t="s">
        <v>40</v>
      </c>
      <c r="F43" s="4" t="s">
        <v>41</v>
      </c>
      <c r="G43" s="4" t="s">
        <v>42</v>
      </c>
      <c r="H43" s="4" t="s">
        <v>43</v>
      </c>
      <c r="I43" s="4" t="s">
        <v>44</v>
      </c>
      <c r="J43" s="4" t="s">
        <v>45</v>
      </c>
    </row>
    <row r="44" spans="2:10" x14ac:dyDescent="0.3">
      <c r="B44" s="6" t="str">
        <f>B9</f>
        <v>Quota Plan</v>
      </c>
      <c r="C44" s="15">
        <f>C9</f>
        <v>1614525</v>
      </c>
      <c r="D44" s="15">
        <f>D9</f>
        <v>1914250</v>
      </c>
      <c r="E44" s="15">
        <f>E9</f>
        <v>2399700</v>
      </c>
      <c r="F44" s="15">
        <f>F9</f>
        <v>2941200</v>
      </c>
      <c r="G44" s="15">
        <f>H9</f>
        <v>3249000</v>
      </c>
      <c r="H44" s="15">
        <f>I9</f>
        <v>3249000</v>
      </c>
      <c r="I44" s="15">
        <f>J9</f>
        <v>3249000</v>
      </c>
      <c r="J44" s="15">
        <f>K9</f>
        <v>3249000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Waterfall Input</vt:lpstr>
      <vt:lpstr>Quota Performance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Jim</cp:lastModifiedBy>
  <dcterms:created xsi:type="dcterms:W3CDTF">2022-05-24T14:05:44Z</dcterms:created>
  <dcterms:modified xsi:type="dcterms:W3CDTF">2022-07-19T14:17:38Z</dcterms:modified>
</cp:coreProperties>
</file>